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4120" windowHeight="10125" activeTab="1"/>
  </bookViews>
  <sheets>
    <sheet name="политики+програми" sheetId="2" r:id="rId1"/>
    <sheet name="Програми" sheetId="1" r:id="rId2"/>
  </sheets>
  <calcPr calcId="124519"/>
</workbook>
</file>

<file path=xl/calcChain.xml><?xml version="1.0" encoding="utf-8"?>
<calcChain xmlns="http://schemas.openxmlformats.org/spreadsheetml/2006/main">
  <c r="G17" i="2"/>
  <c r="G338" i="1"/>
  <c r="G335"/>
  <c r="G331"/>
  <c r="G323"/>
  <c r="D348"/>
  <c r="D347"/>
  <c r="D346"/>
  <c r="D345"/>
  <c r="D344"/>
  <c r="D343"/>
  <c r="D342"/>
  <c r="D341"/>
  <c r="D340"/>
  <c r="D339"/>
  <c r="D338"/>
  <c r="D337"/>
  <c r="D336"/>
  <c r="D335"/>
  <c r="D334"/>
  <c r="E355"/>
  <c r="D327" l="1"/>
  <c r="D26" i="2"/>
  <c r="D266" i="1"/>
  <c r="G39" l="1"/>
  <c r="G330"/>
  <c r="G329" l="1"/>
  <c r="G59"/>
  <c r="H330"/>
  <c r="G327" l="1"/>
  <c r="H355" s="1"/>
  <c r="F348"/>
  <c r="F344"/>
  <c r="F343"/>
  <c r="F340"/>
  <c r="F338"/>
  <c r="F337"/>
  <c r="F335"/>
  <c r="F334"/>
  <c r="C327" l="1"/>
  <c r="C59" l="1"/>
  <c r="F333" l="1"/>
  <c r="F329"/>
  <c r="F327" s="1"/>
  <c r="F324"/>
  <c r="F325"/>
  <c r="F323"/>
  <c r="F10"/>
  <c r="F16"/>
  <c r="F33"/>
  <c r="F39"/>
  <c r="F53"/>
  <c r="F59"/>
  <c r="F74"/>
  <c r="F80"/>
  <c r="F94"/>
  <c r="F100"/>
  <c r="F114"/>
  <c r="F120"/>
  <c r="F140"/>
  <c r="F146"/>
  <c r="F160"/>
  <c r="F166"/>
  <c r="F180"/>
  <c r="F186"/>
  <c r="F200"/>
  <c r="F206"/>
  <c r="F220"/>
  <c r="F226"/>
  <c r="F240"/>
  <c r="F246"/>
  <c r="F260"/>
  <c r="F266"/>
  <c r="F280"/>
  <c r="F286"/>
  <c r="F300"/>
  <c r="F306"/>
  <c r="F351"/>
  <c r="F211" l="1"/>
  <c r="F171"/>
  <c r="F44"/>
  <c r="F191"/>
  <c r="F105"/>
  <c r="F271"/>
  <c r="F251"/>
  <c r="F24"/>
  <c r="F291"/>
  <c r="F131"/>
  <c r="F85"/>
  <c r="F311"/>
  <c r="F151"/>
  <c r="F321"/>
  <c r="F231"/>
  <c r="F65"/>
  <c r="E333"/>
  <c r="E332"/>
  <c r="E330"/>
  <c r="E329"/>
  <c r="E16"/>
  <c r="E324"/>
  <c r="E323"/>
  <c r="F349" l="1"/>
  <c r="E39"/>
  <c r="E331" l="1"/>
  <c r="E327" s="1"/>
  <c r="E351" l="1"/>
  <c r="D351"/>
  <c r="H351"/>
  <c r="H331"/>
  <c r="H329"/>
  <c r="H120" l="1"/>
  <c r="D120"/>
  <c r="E120"/>
  <c r="G120"/>
  <c r="C120"/>
  <c r="C351"/>
  <c r="D323"/>
  <c r="H323"/>
  <c r="H324"/>
  <c r="D325"/>
  <c r="E325"/>
  <c r="H325"/>
  <c r="C324"/>
  <c r="C325"/>
  <c r="C323"/>
  <c r="H306"/>
  <c r="G306"/>
  <c r="E306"/>
  <c r="D306"/>
  <c r="C306"/>
  <c r="H300"/>
  <c r="G300"/>
  <c r="E300"/>
  <c r="D300"/>
  <c r="C300"/>
  <c r="H286"/>
  <c r="G286"/>
  <c r="E286"/>
  <c r="D286"/>
  <c r="C286"/>
  <c r="H280"/>
  <c r="G280"/>
  <c r="E280"/>
  <c r="D280"/>
  <c r="C280"/>
  <c r="H266"/>
  <c r="G266"/>
  <c r="E266"/>
  <c r="C266"/>
  <c r="H260"/>
  <c r="G260"/>
  <c r="E260"/>
  <c r="D260"/>
  <c r="C260"/>
  <c r="H246"/>
  <c r="G246"/>
  <c r="E246"/>
  <c r="D246"/>
  <c r="C246"/>
  <c r="H240"/>
  <c r="G240"/>
  <c r="E240"/>
  <c r="D240"/>
  <c r="C240"/>
  <c r="H226"/>
  <c r="G226"/>
  <c r="E226"/>
  <c r="D226"/>
  <c r="C226"/>
  <c r="H220"/>
  <c r="G220"/>
  <c r="E220"/>
  <c r="D220"/>
  <c r="C220"/>
  <c r="H206"/>
  <c r="G206"/>
  <c r="E206"/>
  <c r="D206"/>
  <c r="C206"/>
  <c r="H200"/>
  <c r="G200"/>
  <c r="E200"/>
  <c r="D200"/>
  <c r="C200"/>
  <c r="H186"/>
  <c r="G186"/>
  <c r="E186"/>
  <c r="D186"/>
  <c r="C186"/>
  <c r="H180"/>
  <c r="G180"/>
  <c r="E180"/>
  <c r="D180"/>
  <c r="C180"/>
  <c r="H166"/>
  <c r="G166"/>
  <c r="E166"/>
  <c r="D166"/>
  <c r="C166"/>
  <c r="H160"/>
  <c r="G160"/>
  <c r="E160"/>
  <c r="D160"/>
  <c r="C160"/>
  <c r="H146"/>
  <c r="G146"/>
  <c r="E146"/>
  <c r="D146"/>
  <c r="C146"/>
  <c r="H140"/>
  <c r="G140"/>
  <c r="E140"/>
  <c r="D140"/>
  <c r="C140"/>
  <c r="H114"/>
  <c r="G114"/>
  <c r="E114"/>
  <c r="D114"/>
  <c r="C114"/>
  <c r="H100"/>
  <c r="G100"/>
  <c r="E100"/>
  <c r="D100"/>
  <c r="C100"/>
  <c r="H94"/>
  <c r="G94"/>
  <c r="E94"/>
  <c r="D94"/>
  <c r="C94"/>
  <c r="H80"/>
  <c r="G80"/>
  <c r="E80"/>
  <c r="D80"/>
  <c r="C80"/>
  <c r="H74"/>
  <c r="G74"/>
  <c r="E74"/>
  <c r="D74"/>
  <c r="C74"/>
  <c r="H59"/>
  <c r="E59"/>
  <c r="D59"/>
  <c r="H53"/>
  <c r="G53"/>
  <c r="E53"/>
  <c r="C53"/>
  <c r="H39"/>
  <c r="C39"/>
  <c r="H33"/>
  <c r="G33"/>
  <c r="E33"/>
  <c r="E44" s="1"/>
  <c r="D33"/>
  <c r="C33"/>
  <c r="H327"/>
  <c r="C44" l="1"/>
  <c r="C16" i="2" s="1"/>
  <c r="H44" i="1"/>
  <c r="G44"/>
  <c r="G16" i="2" s="1"/>
  <c r="D251" i="1"/>
  <c r="F16" i="2"/>
  <c r="H321" i="1"/>
  <c r="H349" s="1"/>
  <c r="E321"/>
  <c r="E349" s="1"/>
  <c r="C321"/>
  <c r="G321"/>
  <c r="D85"/>
  <c r="D18" i="2" s="1"/>
  <c r="D105" i="1"/>
  <c r="D19" i="2" s="1"/>
  <c r="D171" i="1"/>
  <c r="D22" i="2" s="1"/>
  <c r="D291" i="1"/>
  <c r="D29" i="2" s="1"/>
  <c r="D311" i="1"/>
  <c r="D31" i="2" s="1"/>
  <c r="D30" s="1"/>
  <c r="E16"/>
  <c r="E65" i="1"/>
  <c r="E17" i="2" s="1"/>
  <c r="G65" i="1"/>
  <c r="E85"/>
  <c r="E18" i="2" s="1"/>
  <c r="C85" i="1"/>
  <c r="C18" i="2" s="1"/>
  <c r="G85" i="1"/>
  <c r="G18" i="2" s="1"/>
  <c r="E105" i="1"/>
  <c r="E19" i="2" s="1"/>
  <c r="C105" i="1"/>
  <c r="C19" i="2" s="1"/>
  <c r="G105" i="1"/>
  <c r="G19" i="2" s="1"/>
  <c r="E131" i="1"/>
  <c r="E20" i="2" s="1"/>
  <c r="C131" i="1"/>
  <c r="C20" i="2" s="1"/>
  <c r="G131" i="1"/>
  <c r="G20" i="2" s="1"/>
  <c r="E151" i="1"/>
  <c r="E21" i="2" s="1"/>
  <c r="C151" i="1"/>
  <c r="C21" i="2" s="1"/>
  <c r="G151" i="1"/>
  <c r="G21" i="2" s="1"/>
  <c r="E171" i="1"/>
  <c r="E22" i="2" s="1"/>
  <c r="C171" i="1"/>
  <c r="C22" i="2" s="1"/>
  <c r="G171" i="1"/>
  <c r="G22" i="2" s="1"/>
  <c r="E191" i="1"/>
  <c r="E23" i="2" s="1"/>
  <c r="C191" i="1"/>
  <c r="C23" i="2" s="1"/>
  <c r="G191" i="1"/>
  <c r="E211"/>
  <c r="E24" i="2" s="1"/>
  <c r="C211" i="1"/>
  <c r="C24" i="2" s="1"/>
  <c r="G211" i="1"/>
  <c r="G24" i="2" s="1"/>
  <c r="E231" i="1"/>
  <c r="E25" i="2" s="1"/>
  <c r="C231" i="1"/>
  <c r="C25" i="2" s="1"/>
  <c r="G231" i="1"/>
  <c r="E251"/>
  <c r="E26" i="2" s="1"/>
  <c r="C251" i="1"/>
  <c r="C26" i="2" s="1"/>
  <c r="G251" i="1"/>
  <c r="E271"/>
  <c r="E28" i="2" s="1"/>
  <c r="C271" i="1"/>
  <c r="C28" i="2" s="1"/>
  <c r="G271" i="1"/>
  <c r="G28" i="2" s="1"/>
  <c r="E291" i="1"/>
  <c r="E29" i="2" s="1"/>
  <c r="C291" i="1"/>
  <c r="C29" i="2" s="1"/>
  <c r="G291" i="1"/>
  <c r="G29" i="2" s="1"/>
  <c r="E311" i="1"/>
  <c r="E31" i="2" s="1"/>
  <c r="E30" s="1"/>
  <c r="C311" i="1"/>
  <c r="C31" i="2" s="1"/>
  <c r="C30" s="1"/>
  <c r="G311" i="1"/>
  <c r="G31" i="2" s="1"/>
  <c r="G30" s="1"/>
  <c r="H16"/>
  <c r="H65" i="1"/>
  <c r="H17" i="2" s="1"/>
  <c r="H85" i="1"/>
  <c r="H18" i="2" s="1"/>
  <c r="H105" i="1"/>
  <c r="H19" i="2" s="1"/>
  <c r="D131" i="1"/>
  <c r="D20" i="2" s="1"/>
  <c r="H131" i="1"/>
  <c r="H20" i="2" s="1"/>
  <c r="D151" i="1"/>
  <c r="D21" i="2" s="1"/>
  <c r="H151" i="1"/>
  <c r="H21" i="2" s="1"/>
  <c r="H171" i="1"/>
  <c r="H22" i="2" s="1"/>
  <c r="D191" i="1"/>
  <c r="D23" i="2" s="1"/>
  <c r="H191" i="1"/>
  <c r="H23" i="2" s="1"/>
  <c r="D211" i="1"/>
  <c r="D24" i="2" s="1"/>
  <c r="H211" i="1"/>
  <c r="H24" i="2" s="1"/>
  <c r="D231" i="1"/>
  <c r="D25" i="2" s="1"/>
  <c r="H231" i="1"/>
  <c r="H25" i="2" s="1"/>
  <c r="H251" i="1"/>
  <c r="H26" i="2" s="1"/>
  <c r="D271" i="1"/>
  <c r="D28" i="2" s="1"/>
  <c r="H271" i="1"/>
  <c r="H28" i="2" s="1"/>
  <c r="H291" i="1"/>
  <c r="H29" i="2" s="1"/>
  <c r="H311" i="1"/>
  <c r="H31" i="2" s="1"/>
  <c r="H30" s="1"/>
  <c r="F17"/>
  <c r="F18"/>
  <c r="F19"/>
  <c r="F20"/>
  <c r="F21"/>
  <c r="F22"/>
  <c r="F23"/>
  <c r="F24"/>
  <c r="F25"/>
  <c r="F26"/>
  <c r="F28"/>
  <c r="F29"/>
  <c r="F31"/>
  <c r="F30" s="1"/>
  <c r="G349" i="1" l="1"/>
  <c r="H354"/>
  <c r="H27" i="2"/>
  <c r="G27"/>
  <c r="E27"/>
  <c r="F27"/>
  <c r="C27"/>
  <c r="D27"/>
  <c r="C16" i="1"/>
  <c r="D16" l="1"/>
  <c r="G16"/>
  <c r="M16" s="1"/>
  <c r="H16"/>
  <c r="D10"/>
  <c r="E10"/>
  <c r="E24" s="1"/>
  <c r="G10"/>
  <c r="H10"/>
  <c r="C10"/>
  <c r="C24" s="1"/>
  <c r="C15" i="2" s="1"/>
  <c r="E15" l="1"/>
  <c r="D24" i="1"/>
  <c r="D15" i="2" s="1"/>
  <c r="H24" i="1"/>
  <c r="H15" i="2" s="1"/>
  <c r="H14" s="1"/>
  <c r="H32" s="1"/>
  <c r="F15"/>
  <c r="F14" s="1"/>
  <c r="F32" s="1"/>
  <c r="G24" i="1"/>
  <c r="G14" i="2" s="1"/>
  <c r="G32" s="1"/>
  <c r="E14" l="1"/>
  <c r="E32" s="1"/>
  <c r="C349" i="1" l="1"/>
  <c r="C65"/>
  <c r="C17" i="2" s="1"/>
  <c r="C14" s="1"/>
  <c r="C32" s="1"/>
  <c r="D39" i="1"/>
  <c r="D44" s="1"/>
  <c r="D16" i="2" s="1"/>
  <c r="D324" i="1"/>
  <c r="D321" s="1"/>
  <c r="D349" s="1"/>
  <c r="E353" s="1"/>
  <c r="D53"/>
  <c r="D65" s="1"/>
  <c r="D17" i="2" s="1"/>
  <c r="D14" s="1"/>
  <c r="D32" s="1"/>
</calcChain>
</file>

<file path=xl/sharedStrings.xml><?xml version="1.0" encoding="utf-8"?>
<sst xmlns="http://schemas.openxmlformats.org/spreadsheetml/2006/main" count="546" uniqueCount="107">
  <si>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</si>
  <si>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</si>
  <si>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</si>
  <si>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</si>
  <si>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</si>
  <si>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</si>
  <si>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</si>
  <si>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</si>
  <si>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</si>
  <si>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</si>
  <si>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</si>
  <si>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</si>
  <si>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..............................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</si>
  <si>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</si>
  <si>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</si>
  <si>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</si>
  <si>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</si>
  <si>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Общо разходи</t>
  </si>
  <si>
    <t>от тях:</t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</si>
  <si>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</si>
  <si>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</si>
  <si>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</si>
  <si>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</si>
  <si>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</si>
  <si>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Активната двустранна и многостранна дипломация</t>
    </r>
  </si>
  <si>
    <t>1100.01.00</t>
  </si>
  <si>
    <t>1100.01.01</t>
  </si>
  <si>
    <t>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</si>
  <si>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>1100.01.02</t>
  </si>
  <si>
    <t>Бюджетна програма "Европейска политика. Регионално и двустранно сътрудничество с държавите от ЮИЕ. Двустранни отношения с държавите-членки на ЕС, ЕИП, ЕАСТ и с Обединеното Кралство"</t>
  </si>
  <si>
    <t>1100.01.03</t>
  </si>
  <si>
    <t>Бюджетна програма Международно сътрудничество и глобални политики"</t>
  </si>
  <si>
    <t>1100.01.04</t>
  </si>
  <si>
    <t>Бюджетна програма "Двустранни отношения с държави извън ЕС и ЕИП"</t>
  </si>
  <si>
    <t>1100.01.05</t>
  </si>
  <si>
    <t>Бюджетна програма "Консулска дипломация и управление на кризи"</t>
  </si>
  <si>
    <t>1100.01.06</t>
  </si>
  <si>
    <t>Бюджетна програма "Международно сътрудничество за развитие и хуманитарна помощ"</t>
  </si>
  <si>
    <t>1100.01.07</t>
  </si>
  <si>
    <t>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</si>
  <si>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1100.01.08</t>
  </si>
  <si>
    <t>Бюджетна програма "Осигуряване на прозрачност и общественна подкрепа за външната политика"</t>
  </si>
  <si>
    <t>1100.01.09</t>
  </si>
  <si>
    <t>Бюджетна програма "Обучение и професионална квалификация на служителите в дипломатическата служба"</t>
  </si>
  <si>
    <t>1100.01.10</t>
  </si>
  <si>
    <t>Бюджетна програма "Ефективно функциониране на външнополитическата дейност"</t>
  </si>
  <si>
    <t>1100.01.11</t>
  </si>
  <si>
    <t>Бюджетна програма "Администриране и осигуряване на дейността на Централно управление на МВнР"</t>
  </si>
  <si>
    <t>1100.01.12</t>
  </si>
  <si>
    <t>Бюджетна програма "Администриране и осигуряване на дейността на задграничните представителства"</t>
  </si>
  <si>
    <t>1100.02.00</t>
  </si>
  <si>
    <r>
      <t xml:space="preserve">Политика в областта на </t>
    </r>
    <r>
      <rPr>
        <b/>
        <sz val="10"/>
        <color theme="1"/>
        <rFont val="Times New Roman"/>
        <family val="1"/>
        <charset val="204"/>
      </rPr>
      <t>публичната дипломация и публичните дейности в подкрепа на целите на външната политика</t>
    </r>
  </si>
  <si>
    <t>1100.02.01</t>
  </si>
  <si>
    <t>Бюджетна програма "Публична дипломация"</t>
  </si>
  <si>
    <t>1100.02.02</t>
  </si>
  <si>
    <t>Бюджетна програма "Културна дипломация"</t>
  </si>
  <si>
    <t>Политика в областта на подкрепата на българските общности и лицата с българско самосъзнание зад граница</t>
  </si>
  <si>
    <t>1100.03.00</t>
  </si>
  <si>
    <t>1100.03.01</t>
  </si>
  <si>
    <t>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</si>
  <si>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t xml:space="preserve">   Вноски на Република България в Европейския механизъм за подкрепа на мира</t>
  </si>
  <si>
    <t xml:space="preserve">   Граждански бюджет на НАТО</t>
  </si>
  <si>
    <t xml:space="preserve">   Пенсионен фонд за цивилни служители на НАТО</t>
  </si>
  <si>
    <t>Членски внос в бюджета на Съвета на Европа, редовния бюджет на ООН, Организацията на Северноатлантическия договор и за участие в други международни организации</t>
  </si>
  <si>
    <t xml:space="preserve">   Официална помощ за развитие и хуманитарна помощ</t>
  </si>
  <si>
    <t xml:space="preserve">   Разходи за Механизма за Турция в полза на бежанците</t>
  </si>
  <si>
    <t xml:space="preserve">   Съюз на тракийските дружества в България</t>
  </si>
  <si>
    <t>(в т.ч. за Тракийски научен институт)</t>
  </si>
  <si>
    <t xml:space="preserve">   Разходи за членство в Европейската мрежа на културните институти EUNIC (European Union National Institutes for Culture)</t>
  </si>
  <si>
    <t xml:space="preserve">   Оказване на съдействие на изпаднали в беда български граждани в чужбина</t>
  </si>
  <si>
    <t>Текущи</t>
  </si>
  <si>
    <t>Закон 2023</t>
  </si>
  <si>
    <t>Уточнен план 2023 г.</t>
  </si>
  <si>
    <t>31 март 2023 г.</t>
  </si>
  <si>
    <t>30 юни 2023 г.</t>
  </si>
  <si>
    <t>30 септември 2023 г.</t>
  </si>
  <si>
    <t>31 декември 2023 г.</t>
  </si>
  <si>
    <t>* Класификационен код съгласно Решение № 850 на Министерския съвет от 2022 г.</t>
  </si>
  <si>
    <t>Членски внос §46-00</t>
  </si>
  <si>
    <t>Капиталови трансфери §49-00</t>
  </si>
  <si>
    <t xml:space="preserve">   Пътна карта за подготовка на България за членство в ОИСР</t>
  </si>
  <si>
    <t xml:space="preserve">   Вноска към ОИСР съгласно условията на пътната карта за присъединяване на България, приета от ОИСР</t>
  </si>
  <si>
    <t xml:space="preserve">   Участие на България в Комитета по помощ за развитие</t>
  </si>
  <si>
    <t xml:space="preserve">   Членски внос в международни организации</t>
  </si>
  <si>
    <t xml:space="preserve">   Подкрепа на българските общности, организации и инициативи на българите в чужбина</t>
  </si>
  <si>
    <t xml:space="preserve">   Пътна карта за подготовка на България за членство в ОИСР - обучение</t>
  </si>
  <si>
    <t>Оказване на съдействие на изпаднали в беда български граждани в чужбина</t>
  </si>
  <si>
    <t>1100.01.01 - Бюджетна програма  "Принос за формиране на политики на НАТО, обща външна политика и политика на сигурностна на ЕС и участие на България в ОССЕ"</t>
  </si>
  <si>
    <t xml:space="preserve">1100.01.02 - Бюджетна програма "Европейска политика. Регионално и двустранно сътрудничество с държавите от ЮИЕ. </t>
  </si>
  <si>
    <t>1100.01.03 - Бюджетна програма Международно сътрудничество и глобални политики"</t>
  </si>
  <si>
    <t>1100.01.04 - Бюджетна програма "Двустранни отношения с държави извън ЕС и ЕИП"</t>
  </si>
  <si>
    <t>1100.01.05 -Бюджетна програма "Консулска дипломация и управление на кризи"</t>
  </si>
  <si>
    <t>1100.01.06 - Бюджетна програма "Международно сътрудничество за развитие и хуманитарна помощ"</t>
  </si>
  <si>
    <t>1100.01.07 - Бюджетна програма "Изграждане на позитивен образ на България зад граница и подкрепа за българските общности, организации и инициативи на българите в чужбина"</t>
  </si>
  <si>
    <t>1100.01.08 - Бюджетна програма "Осигуряване на прозрачност и общественна подкрепа за външната политика"</t>
  </si>
  <si>
    <t>1100.01.09 - Бюджетна програма "Обучение и професионална квалификация на служителите в дипломатическата служба"</t>
  </si>
  <si>
    <t>1100.01.10 - Бюджетна програма "Ефективно функциониране на външнополитическата дейност"</t>
  </si>
  <si>
    <t>1100.01.11 - Бюджетна програма  Бюджетна програма "Администриране и осигуряване на дейността на Централно управление на МВнР"</t>
  </si>
  <si>
    <t>1100.01.12 - Бюджетна програма "Администриране и осигуряване на дейността на задграничните представителства"</t>
  </si>
  <si>
    <t>1100.02.01 -Бюджетна програма "Публична дипломация"</t>
  </si>
  <si>
    <t>1100.02.02 - Бюджетна програма "Културна дипломация"</t>
  </si>
  <si>
    <t>1100.03.01 - Бюджетна програма "Подкрепа за българските общности и лицата с българско самосъзнание зад граница; съхраняване на българското културно-историческо наследство"</t>
  </si>
  <si>
    <t>Общо разходи по бюджетните програми на ПРБ</t>
  </si>
  <si>
    <r>
      <t xml:space="preserve">   </t>
    </r>
    <r>
      <rPr>
        <sz val="12"/>
        <rFont val="Times New Roman"/>
        <family val="1"/>
        <charset val="204"/>
      </rPr>
      <t>Участие във Фонда за сътрудничество на ЦЕИ</t>
    </r>
  </si>
  <si>
    <t>към 30 септември 2023 г.</t>
  </si>
  <si>
    <t>към 30.09.2023 г.</t>
  </si>
  <si>
    <t>на Министерство на външните работи  към 30.09.2023 г.</t>
  </si>
</sst>
</file>

<file path=xl/styles.xml><?xml version="1.0" encoding="utf-8"?>
<styleSheet xmlns="http://schemas.openxmlformats.org/spreadsheetml/2006/main">
  <numFmts count="1">
    <numFmt numFmtId="164" formatCode="0.0_)"/>
  </numFmts>
  <fonts count="13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05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7" fillId="0" borderId="6" xfId="0" applyFont="1" applyBorder="1" applyAlignment="1">
      <alignment vertical="center" wrapText="1"/>
    </xf>
    <xf numFmtId="0" fontId="2" fillId="0" borderId="0" xfId="0" applyFont="1"/>
    <xf numFmtId="3" fontId="1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3" fontId="11" fillId="0" borderId="6" xfId="0" quotePrefix="1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horizontal="right" vertical="center" wrapText="1"/>
    </xf>
    <xf numFmtId="3" fontId="10" fillId="0" borderId="6" xfId="0" applyNumberFormat="1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3" fontId="10" fillId="0" borderId="14" xfId="1" applyNumberFormat="1" applyFont="1" applyFill="1" applyBorder="1" applyAlignment="1" applyProtection="1">
      <alignment vertical="center"/>
      <protection locked="0"/>
    </xf>
    <xf numFmtId="3" fontId="10" fillId="0" borderId="0" xfId="0" applyNumberFormat="1" applyFont="1" applyAlignment="1">
      <alignment vertical="center"/>
    </xf>
    <xf numFmtId="0" fontId="10" fillId="0" borderId="7" xfId="0" applyFont="1" applyBorder="1" applyAlignment="1">
      <alignment vertical="center"/>
    </xf>
    <xf numFmtId="164" fontId="10" fillId="0" borderId="14" xfId="1" quotePrefix="1" applyNumberFormat="1" applyFont="1" applyFill="1" applyBorder="1" applyAlignment="1" applyProtection="1">
      <alignment horizontal="left" vertical="center" wrapText="1"/>
    </xf>
    <xf numFmtId="3" fontId="10" fillId="0" borderId="14" xfId="0" applyNumberFormat="1" applyFont="1" applyBorder="1" applyAlignment="1">
      <alignment horizontal="right" vertical="center" wrapText="1"/>
    </xf>
    <xf numFmtId="3" fontId="10" fillId="0" borderId="3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3" fontId="10" fillId="4" borderId="14" xfId="0" applyNumberFormat="1" applyFont="1" applyFill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/>
    </xf>
    <xf numFmtId="3" fontId="10" fillId="3" borderId="14" xfId="0" applyNumberFormat="1" applyFont="1" applyFill="1" applyBorder="1" applyAlignment="1">
      <alignment horizontal="right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3" fontId="10" fillId="0" borderId="14" xfId="1" applyNumberFormat="1" applyFont="1" applyFill="1" applyBorder="1" applyAlignment="1" applyProtection="1">
      <alignment vertical="center"/>
    </xf>
    <xf numFmtId="3" fontId="10" fillId="0" borderId="20" xfId="2" applyNumberFormat="1" applyFont="1" applyFill="1" applyBorder="1" applyAlignment="1" applyProtection="1">
      <alignment vertical="center"/>
    </xf>
    <xf numFmtId="3" fontId="10" fillId="0" borderId="11" xfId="1" applyNumberFormat="1" applyFont="1" applyFill="1" applyBorder="1" applyAlignment="1" applyProtection="1">
      <alignment vertical="center"/>
    </xf>
    <xf numFmtId="0" fontId="12" fillId="3" borderId="14" xfId="0" applyFont="1" applyFill="1" applyBorder="1" applyAlignment="1">
      <alignment vertical="center" wrapText="1"/>
    </xf>
    <xf numFmtId="3" fontId="11" fillId="3" borderId="3" xfId="0" applyNumberFormat="1" applyFont="1" applyFill="1" applyBorder="1" applyAlignment="1">
      <alignment horizontal="right" vertical="center" wrapText="1"/>
    </xf>
    <xf numFmtId="3" fontId="10" fillId="0" borderId="1" xfId="1" applyNumberFormat="1" applyFont="1" applyFill="1" applyBorder="1" applyAlignment="1" applyProtection="1">
      <alignment vertical="center"/>
    </xf>
    <xf numFmtId="3" fontId="10" fillId="0" borderId="14" xfId="2" applyNumberFormat="1" applyFont="1" applyFill="1" applyBorder="1" applyAlignment="1" applyProtection="1">
      <alignment vertical="center"/>
    </xf>
    <xf numFmtId="3" fontId="10" fillId="0" borderId="10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vertical="center" wrapText="1"/>
    </xf>
    <xf numFmtId="3" fontId="10" fillId="0" borderId="17" xfId="1" applyNumberFormat="1" applyFont="1" applyFill="1" applyBorder="1" applyAlignment="1" applyProtection="1">
      <alignment vertical="center"/>
    </xf>
    <xf numFmtId="0" fontId="10" fillId="3" borderId="14" xfId="0" applyFont="1" applyFill="1" applyBorder="1" applyAlignment="1">
      <alignment horizontal="justify" vertical="center" wrapText="1"/>
    </xf>
    <xf numFmtId="0" fontId="10" fillId="3" borderId="14" xfId="0" applyFont="1" applyFill="1" applyBorder="1" applyAlignment="1">
      <alignment vertical="center" wrapText="1"/>
    </xf>
    <xf numFmtId="3" fontId="10" fillId="3" borderId="3" xfId="0" applyNumberFormat="1" applyFont="1" applyFill="1" applyBorder="1" applyAlignment="1">
      <alignment horizontal="right" vertical="center" wrapText="1"/>
    </xf>
    <xf numFmtId="3" fontId="10" fillId="0" borderId="17" xfId="1" applyNumberFormat="1" applyFont="1" applyFill="1" applyBorder="1" applyAlignment="1" applyProtection="1">
      <alignment vertical="center"/>
      <protection locked="0"/>
    </xf>
    <xf numFmtId="3" fontId="10" fillId="0" borderId="9" xfId="0" applyNumberFormat="1" applyFont="1" applyBorder="1" applyAlignment="1">
      <alignment horizontal="right" vertical="center" wrapText="1"/>
    </xf>
    <xf numFmtId="3" fontId="10" fillId="0" borderId="19" xfId="1" applyNumberFormat="1" applyFont="1" applyFill="1" applyBorder="1" applyAlignment="1" applyProtection="1">
      <alignment vertical="center"/>
    </xf>
    <xf numFmtId="3" fontId="10" fillId="0" borderId="12" xfId="1" applyNumberFormat="1" applyFont="1" applyFill="1" applyBorder="1" applyAlignment="1" applyProtection="1">
      <alignment vertical="center"/>
      <protection locked="0"/>
    </xf>
    <xf numFmtId="3" fontId="10" fillId="0" borderId="12" xfId="1" applyNumberFormat="1" applyFont="1" applyFill="1" applyBorder="1" applyAlignment="1" applyProtection="1">
      <alignment vertical="center"/>
    </xf>
    <xf numFmtId="3" fontId="10" fillId="0" borderId="13" xfId="0" applyNumberFormat="1" applyFont="1" applyBorder="1" applyAlignment="1">
      <alignment horizontal="right" vertical="center" wrapText="1"/>
    </xf>
    <xf numFmtId="3" fontId="10" fillId="0" borderId="11" xfId="1" applyNumberFormat="1" applyFont="1" applyFill="1" applyBorder="1" applyAlignment="1" applyProtection="1">
      <alignment vertical="center"/>
      <protection locked="0"/>
    </xf>
    <xf numFmtId="3" fontId="10" fillId="0" borderId="18" xfId="1" applyNumberFormat="1" applyFont="1" applyFill="1" applyBorder="1" applyAlignment="1" applyProtection="1">
      <alignment vertical="center"/>
    </xf>
    <xf numFmtId="0" fontId="10" fillId="3" borderId="14" xfId="0" applyFont="1" applyFill="1" applyBorder="1" applyAlignment="1">
      <alignment horizontal="right" vertical="center" wrapText="1"/>
    </xf>
    <xf numFmtId="0" fontId="12" fillId="0" borderId="4" xfId="0" applyFont="1" applyBorder="1" applyAlignment="1">
      <alignment vertical="center" wrapText="1"/>
    </xf>
    <xf numFmtId="3" fontId="12" fillId="0" borderId="6" xfId="0" applyNumberFormat="1" applyFont="1" applyBorder="1" applyAlignment="1">
      <alignment horizontal="right" vertical="center" wrapText="1"/>
    </xf>
    <xf numFmtId="3" fontId="10" fillId="0" borderId="15" xfId="1" applyNumberFormat="1" applyFont="1" applyFill="1" applyBorder="1" applyAlignment="1" applyProtection="1">
      <alignment vertical="center"/>
    </xf>
    <xf numFmtId="0" fontId="10" fillId="0" borderId="14" xfId="0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horizontal="right" vertical="center" wrapText="1"/>
    </xf>
    <xf numFmtId="3" fontId="10" fillId="0" borderId="16" xfId="1" applyNumberFormat="1" applyFont="1" applyFill="1" applyBorder="1" applyAlignment="1" applyProtection="1">
      <alignment vertical="center"/>
    </xf>
    <xf numFmtId="0" fontId="10" fillId="3" borderId="5" xfId="0" applyFont="1" applyFill="1" applyBorder="1" applyAlignment="1">
      <alignment vertical="center" wrapText="1"/>
    </xf>
    <xf numFmtId="3" fontId="10" fillId="3" borderId="7" xfId="0" applyNumberFormat="1" applyFont="1" applyFill="1" applyBorder="1" applyAlignment="1">
      <alignment horizontal="right" vertical="center" wrapText="1"/>
    </xf>
    <xf numFmtId="3" fontId="10" fillId="0" borderId="4" xfId="0" applyNumberFormat="1" applyFont="1" applyBorder="1" applyAlignment="1">
      <alignment vertical="center" wrapText="1"/>
    </xf>
    <xf numFmtId="3" fontId="10" fillId="0" borderId="3" xfId="0" applyNumberFormat="1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3" fontId="10" fillId="4" borderId="6" xfId="0" applyNumberFormat="1" applyFont="1" applyFill="1" applyBorder="1" applyAlignment="1">
      <alignment horizontal="right" vertical="center" wrapText="1"/>
    </xf>
    <xf numFmtId="3" fontId="10" fillId="0" borderId="14" xfId="0" applyNumberFormat="1" applyFont="1" applyBorder="1" applyAlignment="1">
      <alignment vertical="center"/>
    </xf>
    <xf numFmtId="3" fontId="10" fillId="0" borderId="0" xfId="0" applyNumberFormat="1" applyFont="1" applyFill="1" applyAlignment="1">
      <alignment vertical="center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1" fillId="0" borderId="8" xfId="0" quotePrefix="1" applyNumberFormat="1" applyFont="1" applyBorder="1" applyAlignment="1">
      <alignment horizontal="center" vertical="center" wrapText="1"/>
    </xf>
    <xf numFmtId="3" fontId="11" fillId="0" borderId="5" xfId="0" quotePrefix="1" applyNumberFormat="1" applyFont="1" applyBorder="1" applyAlignment="1">
      <alignment horizontal="center" vertical="center" wrapText="1"/>
    </xf>
    <xf numFmtId="3" fontId="11" fillId="0" borderId="4" xfId="0" quotePrefix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36"/>
  <sheetViews>
    <sheetView topLeftCell="A7" zoomScale="115" zoomScaleNormal="115" workbookViewId="0">
      <selection activeCell="C1" sqref="C1"/>
    </sheetView>
  </sheetViews>
  <sheetFormatPr defaultRowHeight="12.75"/>
  <cols>
    <col min="1" max="1" width="15" customWidth="1"/>
    <col min="2" max="2" width="52.1640625" customWidth="1"/>
    <col min="3" max="3" width="16.6640625" customWidth="1"/>
    <col min="4" max="4" width="13.83203125" customWidth="1"/>
    <col min="5" max="5" width="18.1640625" customWidth="1"/>
    <col min="6" max="6" width="16.83203125" customWidth="1"/>
    <col min="7" max="7" width="16.6640625" customWidth="1"/>
    <col min="8" max="8" width="18.1640625" customWidth="1"/>
  </cols>
  <sheetData>
    <row r="3" spans="1:8" ht="42" customHeight="1">
      <c r="A3" s="86" t="s">
        <v>15</v>
      </c>
      <c r="B3" s="86"/>
      <c r="C3" s="86"/>
      <c r="D3" s="86"/>
      <c r="E3" s="86"/>
      <c r="F3" s="86"/>
      <c r="G3" s="86"/>
      <c r="H3" s="86"/>
    </row>
    <row r="4" spans="1:8" ht="15.75">
      <c r="A4" s="87" t="s">
        <v>106</v>
      </c>
      <c r="B4" s="87"/>
      <c r="C4" s="87"/>
      <c r="D4" s="87"/>
      <c r="E4" s="87"/>
      <c r="F4" s="87"/>
      <c r="G4" s="87"/>
      <c r="H4" s="87"/>
    </row>
    <row r="5" spans="1:8">
      <c r="A5" s="88" t="s">
        <v>20</v>
      </c>
      <c r="B5" s="89"/>
      <c r="C5" s="89"/>
      <c r="D5" s="89"/>
      <c r="E5" s="89"/>
      <c r="F5" s="89"/>
      <c r="G5" s="89"/>
      <c r="H5" s="89"/>
    </row>
    <row r="6" spans="1:8" ht="15.75">
      <c r="A6" s="4"/>
    </row>
    <row r="7" spans="1:8" ht="15.75">
      <c r="A7" s="87" t="s">
        <v>22</v>
      </c>
      <c r="B7" s="87"/>
      <c r="C7" s="87"/>
      <c r="D7" s="87"/>
      <c r="E7" s="87"/>
      <c r="F7" s="87"/>
      <c r="G7" s="87"/>
      <c r="H7" s="87"/>
    </row>
    <row r="8" spans="1:8" ht="15.75">
      <c r="A8" s="87" t="s">
        <v>105</v>
      </c>
      <c r="B8" s="87"/>
      <c r="C8" s="87"/>
      <c r="D8" s="87"/>
      <c r="E8" s="87"/>
      <c r="F8" s="87"/>
      <c r="G8" s="87"/>
      <c r="H8" s="87"/>
    </row>
    <row r="9" spans="1:8">
      <c r="A9" s="89" t="s">
        <v>21</v>
      </c>
      <c r="B9" s="89"/>
      <c r="C9" s="89"/>
      <c r="D9" s="89"/>
      <c r="E9" s="89"/>
      <c r="F9" s="89"/>
      <c r="G9" s="89"/>
      <c r="H9" s="89"/>
    </row>
    <row r="10" spans="1:8" ht="13.5" thickBot="1">
      <c r="A10" s="5" t="s">
        <v>3</v>
      </c>
      <c r="H10" s="12" t="s">
        <v>3</v>
      </c>
    </row>
    <row r="11" spans="1:8" ht="30" customHeight="1">
      <c r="A11" s="83" t="s">
        <v>16</v>
      </c>
      <c r="B11" s="83" t="s">
        <v>23</v>
      </c>
      <c r="C11" s="83" t="s">
        <v>71</v>
      </c>
      <c r="D11" s="90" t="s">
        <v>72</v>
      </c>
      <c r="E11" s="6" t="s">
        <v>4</v>
      </c>
      <c r="F11" s="6" t="s">
        <v>4</v>
      </c>
      <c r="G11" s="6" t="s">
        <v>4</v>
      </c>
      <c r="H11" s="6" t="s">
        <v>4</v>
      </c>
    </row>
    <row r="12" spans="1:8" ht="30" customHeight="1">
      <c r="A12" s="84"/>
      <c r="B12" s="84"/>
      <c r="C12" s="84"/>
      <c r="D12" s="91"/>
      <c r="E12" s="2" t="s">
        <v>5</v>
      </c>
      <c r="F12" s="2" t="s">
        <v>5</v>
      </c>
      <c r="G12" s="2" t="s">
        <v>5</v>
      </c>
      <c r="H12" s="2" t="s">
        <v>5</v>
      </c>
    </row>
    <row r="13" spans="1:8" ht="30" customHeight="1" thickBot="1">
      <c r="A13" s="85"/>
      <c r="B13" s="85"/>
      <c r="C13" s="85"/>
      <c r="D13" s="92"/>
      <c r="E13" s="11" t="s">
        <v>73</v>
      </c>
      <c r="F13" s="3" t="s">
        <v>74</v>
      </c>
      <c r="G13" s="3" t="s">
        <v>75</v>
      </c>
      <c r="H13" s="3" t="s">
        <v>76</v>
      </c>
    </row>
    <row r="14" spans="1:8" ht="30" customHeight="1" thickBot="1">
      <c r="A14" s="9" t="s">
        <v>25</v>
      </c>
      <c r="B14" s="7" t="s">
        <v>24</v>
      </c>
      <c r="C14" s="18">
        <f>SUM(C15:C26)</f>
        <v>170396300</v>
      </c>
      <c r="D14" s="18">
        <f>D15+D16+D17+D18+D19+D20+D21+D22+D23+D24+D25+D26+D27+D30</f>
        <v>186250442</v>
      </c>
      <c r="E14" s="18">
        <f>SUM(E15:E26)</f>
        <v>50853701</v>
      </c>
      <c r="F14" s="18">
        <f t="shared" ref="F14:H14" si="0">SUM(F15:F26)</f>
        <v>86372103</v>
      </c>
      <c r="G14" s="18">
        <f t="shared" si="0"/>
        <v>130523831</v>
      </c>
      <c r="H14" s="18">
        <f t="shared" si="0"/>
        <v>0</v>
      </c>
    </row>
    <row r="15" spans="1:8" ht="39.75" customHeight="1" thickBot="1">
      <c r="A15" s="10" t="s">
        <v>26</v>
      </c>
      <c r="B15" s="8" t="s">
        <v>27</v>
      </c>
      <c r="C15" s="17">
        <f>+Програми!C24</f>
        <v>6924300</v>
      </c>
      <c r="D15" s="17">
        <f>+Програми!D24</f>
        <v>6924300</v>
      </c>
      <c r="E15" s="17">
        <f>+Програми!E24</f>
        <v>10726811</v>
      </c>
      <c r="F15" s="17">
        <f>+Програми!F24</f>
        <v>6157436</v>
      </c>
      <c r="G15" s="17">
        <v>6206085</v>
      </c>
      <c r="H15" s="17">
        <f>+Програми!H24</f>
        <v>0</v>
      </c>
    </row>
    <row r="16" spans="1:8" ht="54" customHeight="1" thickBot="1">
      <c r="A16" s="10" t="s">
        <v>28</v>
      </c>
      <c r="B16" s="8" t="s">
        <v>29</v>
      </c>
      <c r="C16" s="17">
        <f>+Програми!C44</f>
        <v>481800</v>
      </c>
      <c r="D16" s="17">
        <f>+Програми!D44</f>
        <v>481800</v>
      </c>
      <c r="E16" s="17">
        <f>+Програми!E44</f>
        <v>324966</v>
      </c>
      <c r="F16" s="17">
        <f>+Програми!F44</f>
        <v>633233</v>
      </c>
      <c r="G16" s="17">
        <f>+Програми!G44</f>
        <v>648885</v>
      </c>
      <c r="H16" s="17">
        <f>+Програми!H44</f>
        <v>0</v>
      </c>
    </row>
    <row r="17" spans="1:8" ht="26.25" thickBot="1">
      <c r="A17" s="10" t="s">
        <v>30</v>
      </c>
      <c r="B17" s="8" t="s">
        <v>31</v>
      </c>
      <c r="C17" s="17">
        <f>+Програми!C65</f>
        <v>18065900</v>
      </c>
      <c r="D17" s="17">
        <f>+Програми!D65</f>
        <v>18065900</v>
      </c>
      <c r="E17" s="17">
        <f>+Програми!E65</f>
        <v>5343091</v>
      </c>
      <c r="F17" s="17">
        <f>+Програми!F65</f>
        <v>6750757</v>
      </c>
      <c r="G17" s="17">
        <f>+Програми!G65+1</f>
        <v>17003543</v>
      </c>
      <c r="H17" s="17">
        <f>+Програми!H65</f>
        <v>0</v>
      </c>
    </row>
    <row r="18" spans="1:8" ht="26.25" thickBot="1">
      <c r="A18" s="10" t="s">
        <v>32</v>
      </c>
      <c r="B18" s="8" t="s">
        <v>33</v>
      </c>
      <c r="C18" s="17">
        <f>+Програми!C85</f>
        <v>252800</v>
      </c>
      <c r="D18" s="17">
        <f>+Програми!D85</f>
        <v>252800</v>
      </c>
      <c r="E18" s="17">
        <f>+Програми!E85</f>
        <v>25334</v>
      </c>
      <c r="F18" s="17">
        <f>+Програми!F85</f>
        <v>45656</v>
      </c>
      <c r="G18" s="17">
        <f>+Програми!G85</f>
        <v>51926</v>
      </c>
      <c r="H18" s="17">
        <f>+Програми!H85</f>
        <v>0</v>
      </c>
    </row>
    <row r="19" spans="1:8" ht="26.25" thickBot="1">
      <c r="A19" s="10" t="s">
        <v>34</v>
      </c>
      <c r="B19" s="8" t="s">
        <v>35</v>
      </c>
      <c r="C19" s="17">
        <f>+Програми!C105</f>
        <v>385000</v>
      </c>
      <c r="D19" s="17">
        <f>+Програми!D105</f>
        <v>385000</v>
      </c>
      <c r="E19" s="17">
        <f>+Програми!E105</f>
        <v>46370</v>
      </c>
      <c r="F19" s="17">
        <f>+Програми!F105</f>
        <v>220740</v>
      </c>
      <c r="G19" s="17">
        <f>+Програми!G105</f>
        <v>324823</v>
      </c>
      <c r="H19" s="17">
        <f>+Програми!H105</f>
        <v>0</v>
      </c>
    </row>
    <row r="20" spans="1:8" ht="39" thickBot="1">
      <c r="A20" s="10" t="s">
        <v>36</v>
      </c>
      <c r="B20" s="8" t="s">
        <v>37</v>
      </c>
      <c r="C20" s="17">
        <f>+Програми!C131</f>
        <v>6844500</v>
      </c>
      <c r="D20" s="17">
        <f>+Програми!D131</f>
        <v>6844500</v>
      </c>
      <c r="E20" s="17">
        <f>+Програми!E131</f>
        <v>404440</v>
      </c>
      <c r="F20" s="17">
        <f>+Програми!F131</f>
        <v>1128280</v>
      </c>
      <c r="G20" s="17">
        <f>+Програми!G131</f>
        <v>1694305</v>
      </c>
      <c r="H20" s="17">
        <f>+Програми!H131</f>
        <v>0</v>
      </c>
    </row>
    <row r="21" spans="1:8" ht="51.75" thickBot="1">
      <c r="A21" s="10" t="s">
        <v>38</v>
      </c>
      <c r="B21" s="8" t="s">
        <v>39</v>
      </c>
      <c r="C21" s="17">
        <f>+Програми!C151</f>
        <v>147300</v>
      </c>
      <c r="D21" s="17">
        <f>+Програми!D151</f>
        <v>147300</v>
      </c>
      <c r="E21" s="17">
        <f>+Програми!E151</f>
        <v>4480</v>
      </c>
      <c r="F21" s="17">
        <f>+Програми!F151</f>
        <v>200902</v>
      </c>
      <c r="G21" s="17">
        <f>+Програми!G151</f>
        <v>218084</v>
      </c>
      <c r="H21" s="17">
        <f>+Програми!H151</f>
        <v>0</v>
      </c>
    </row>
    <row r="22" spans="1:8" ht="26.25" thickBot="1">
      <c r="A22" s="10" t="s">
        <v>40</v>
      </c>
      <c r="B22" s="8" t="s">
        <v>41</v>
      </c>
      <c r="C22" s="17">
        <f>+Програми!C171</f>
        <v>50000</v>
      </c>
      <c r="D22" s="17">
        <f>+Програми!D171</f>
        <v>50000</v>
      </c>
      <c r="E22" s="17">
        <f>+Програми!E171</f>
        <v>2394</v>
      </c>
      <c r="F22" s="17">
        <f>+Програми!F171</f>
        <v>3409</v>
      </c>
      <c r="G22" s="17">
        <f>+Програми!G171</f>
        <v>4329</v>
      </c>
      <c r="H22" s="17">
        <f>+Програми!H171</f>
        <v>0</v>
      </c>
    </row>
    <row r="23" spans="1:8" ht="39" thickBot="1">
      <c r="A23" s="10" t="s">
        <v>42</v>
      </c>
      <c r="B23" s="8" t="s">
        <v>43</v>
      </c>
      <c r="C23" s="17">
        <f>+Програми!C191</f>
        <v>0</v>
      </c>
      <c r="D23" s="17">
        <f>+Програми!D191</f>
        <v>0</v>
      </c>
      <c r="E23" s="17">
        <f>+Програми!E191</f>
        <v>8924</v>
      </c>
      <c r="F23" s="17">
        <f>+Програми!F191</f>
        <v>15748</v>
      </c>
      <c r="G23" s="17">
        <v>22395</v>
      </c>
      <c r="H23" s="17">
        <f>+Програми!H191</f>
        <v>0</v>
      </c>
    </row>
    <row r="24" spans="1:8" ht="26.25" thickBot="1">
      <c r="A24" s="10" t="s">
        <v>44</v>
      </c>
      <c r="B24" s="8" t="s">
        <v>45</v>
      </c>
      <c r="C24" s="17">
        <f>+Програми!C211</f>
        <v>460000</v>
      </c>
      <c r="D24" s="17">
        <f>+Програми!D211</f>
        <v>460000</v>
      </c>
      <c r="E24" s="17">
        <f>+Програми!E211</f>
        <v>103097</v>
      </c>
      <c r="F24" s="17">
        <f>+Програми!F211</f>
        <v>223610</v>
      </c>
      <c r="G24" s="17">
        <f>+Програми!G211</f>
        <v>326766</v>
      </c>
      <c r="H24" s="17">
        <f>+Програми!H211</f>
        <v>0</v>
      </c>
    </row>
    <row r="25" spans="1:8" ht="31.5" customHeight="1" thickBot="1">
      <c r="A25" s="10" t="s">
        <v>46</v>
      </c>
      <c r="B25" s="8" t="s">
        <v>47</v>
      </c>
      <c r="C25" s="17">
        <f>+Програми!C231</f>
        <v>37291700</v>
      </c>
      <c r="D25" s="17">
        <f>+Програми!D231</f>
        <v>43142273</v>
      </c>
      <c r="E25" s="17">
        <f>+Програми!E231</f>
        <v>8416769</v>
      </c>
      <c r="F25" s="17">
        <f>+Програми!F231</f>
        <v>19112006</v>
      </c>
      <c r="G25" s="17">
        <v>30659121</v>
      </c>
      <c r="H25" s="17">
        <f>+Програми!H231</f>
        <v>0</v>
      </c>
    </row>
    <row r="26" spans="1:8" ht="33.75" customHeight="1" thickBot="1">
      <c r="A26" s="10" t="s">
        <v>48</v>
      </c>
      <c r="B26" s="8" t="s">
        <v>49</v>
      </c>
      <c r="C26" s="17">
        <f>+Програми!C251</f>
        <v>99493000</v>
      </c>
      <c r="D26" s="17">
        <f>+Програми!D240</f>
        <v>106655069</v>
      </c>
      <c r="E26" s="17">
        <f>+Програми!E251</f>
        <v>25447025</v>
      </c>
      <c r="F26" s="17">
        <f>+Програми!F251</f>
        <v>51880326</v>
      </c>
      <c r="G26" s="17">
        <v>73363569</v>
      </c>
      <c r="H26" s="17">
        <f>+Програми!H251</f>
        <v>0</v>
      </c>
    </row>
    <row r="27" spans="1:8" ht="39" thickBot="1">
      <c r="A27" s="9" t="s">
        <v>50</v>
      </c>
      <c r="B27" s="7" t="s">
        <v>51</v>
      </c>
      <c r="C27" s="18">
        <f>SUM(C28:C29)</f>
        <v>1619500</v>
      </c>
      <c r="D27" s="18">
        <f t="shared" ref="D27:H27" si="1">SUM(D28:D29)</f>
        <v>1619500</v>
      </c>
      <c r="E27" s="18">
        <f t="shared" si="1"/>
        <v>333163</v>
      </c>
      <c r="F27" s="18">
        <f t="shared" si="1"/>
        <v>674751</v>
      </c>
      <c r="G27" s="18">
        <f t="shared" si="1"/>
        <v>981167</v>
      </c>
      <c r="H27" s="18">
        <f t="shared" si="1"/>
        <v>0</v>
      </c>
    </row>
    <row r="28" spans="1:8" ht="13.5" thickBot="1">
      <c r="A28" s="10" t="s">
        <v>52</v>
      </c>
      <c r="B28" s="8" t="s">
        <v>53</v>
      </c>
      <c r="C28" s="17">
        <f>+Програми!C271</f>
        <v>1112200</v>
      </c>
      <c r="D28" s="17">
        <f>+Програми!D271</f>
        <v>1112200</v>
      </c>
      <c r="E28" s="17">
        <f>+Програми!E271</f>
        <v>220924</v>
      </c>
      <c r="F28" s="17">
        <f>+Програми!F271</f>
        <v>461806</v>
      </c>
      <c r="G28" s="17">
        <f>+Програми!G271</f>
        <v>662638</v>
      </c>
      <c r="H28" s="17">
        <f>+Програми!H271</f>
        <v>0</v>
      </c>
    </row>
    <row r="29" spans="1:8" ht="13.5" thickBot="1">
      <c r="A29" s="10" t="s">
        <v>54</v>
      </c>
      <c r="B29" s="8" t="s">
        <v>55</v>
      </c>
      <c r="C29" s="17">
        <f>+Програми!C291</f>
        <v>507300</v>
      </c>
      <c r="D29" s="17">
        <f>+Програми!D291</f>
        <v>507300</v>
      </c>
      <c r="E29" s="17">
        <f>+Програми!E291</f>
        <v>112239</v>
      </c>
      <c r="F29" s="17">
        <f>+Програми!F291</f>
        <v>212945</v>
      </c>
      <c r="G29" s="17">
        <f>+Програми!G291</f>
        <v>318529</v>
      </c>
      <c r="H29" s="17">
        <f>+Програми!H291</f>
        <v>0</v>
      </c>
    </row>
    <row r="30" spans="1:8" s="16" customFormat="1" ht="39" thickBot="1">
      <c r="A30" s="9" t="s">
        <v>57</v>
      </c>
      <c r="B30" s="7" t="s">
        <v>56</v>
      </c>
      <c r="C30" s="18">
        <f>+C31</f>
        <v>1222000</v>
      </c>
      <c r="D30" s="18">
        <f t="shared" ref="D30:H30" si="2">+D31</f>
        <v>1222000</v>
      </c>
      <c r="E30" s="18">
        <f t="shared" si="2"/>
        <v>236632</v>
      </c>
      <c r="F30" s="18">
        <f t="shared" si="2"/>
        <v>553523</v>
      </c>
      <c r="G30" s="18">
        <f t="shared" si="2"/>
        <v>904612</v>
      </c>
      <c r="H30" s="18">
        <f t="shared" si="2"/>
        <v>0</v>
      </c>
    </row>
    <row r="31" spans="1:8" ht="51.75" thickBot="1">
      <c r="A31" s="10" t="s">
        <v>58</v>
      </c>
      <c r="B31" s="15" t="s">
        <v>59</v>
      </c>
      <c r="C31" s="17">
        <f>+Програми!C311</f>
        <v>1222000</v>
      </c>
      <c r="D31" s="17">
        <f>+Програми!D311</f>
        <v>1222000</v>
      </c>
      <c r="E31" s="17">
        <f>+Програми!E311</f>
        <v>236632</v>
      </c>
      <c r="F31" s="17">
        <f>+Програми!F311</f>
        <v>553523</v>
      </c>
      <c r="G31" s="17">
        <f>+Програми!G311</f>
        <v>904612</v>
      </c>
      <c r="H31" s="17">
        <f>+Програми!H311</f>
        <v>0</v>
      </c>
    </row>
    <row r="32" spans="1:8" ht="30" customHeight="1" thickBot="1">
      <c r="A32" s="9"/>
      <c r="B32" s="7" t="s">
        <v>17</v>
      </c>
      <c r="C32" s="18">
        <f>+C14+C27+C30</f>
        <v>173237800</v>
      </c>
      <c r="D32" s="18">
        <f t="shared" ref="D32:H32" si="3">+D14+D27+D30</f>
        <v>189091942</v>
      </c>
      <c r="E32" s="18">
        <f t="shared" si="3"/>
        <v>51423496</v>
      </c>
      <c r="F32" s="18">
        <f t="shared" si="3"/>
        <v>87600377</v>
      </c>
      <c r="G32" s="18">
        <f t="shared" si="3"/>
        <v>132409610</v>
      </c>
      <c r="H32" s="18">
        <f t="shared" si="3"/>
        <v>0</v>
      </c>
    </row>
    <row r="33" spans="1:8" ht="30" customHeight="1">
      <c r="A33" s="1"/>
    </row>
    <row r="34" spans="1:8" ht="12.75" customHeight="1">
      <c r="A34" s="82" t="s">
        <v>77</v>
      </c>
      <c r="B34" s="82"/>
      <c r="C34" s="82"/>
      <c r="D34" s="82"/>
      <c r="E34" s="82"/>
      <c r="F34" s="82"/>
      <c r="G34" s="82"/>
      <c r="H34" s="82"/>
    </row>
    <row r="35" spans="1:8" s="13" customFormat="1" ht="24.75" customHeight="1">
      <c r="A35" s="14"/>
      <c r="B35" s="14"/>
      <c r="C35" s="14"/>
      <c r="D35" s="14"/>
      <c r="E35" s="14"/>
      <c r="F35" s="14"/>
      <c r="G35" s="14"/>
      <c r="H35" s="14"/>
    </row>
    <row r="36" spans="1:8" ht="24" customHeight="1">
      <c r="A36" s="14"/>
      <c r="B36" s="14"/>
      <c r="C36" s="14"/>
      <c r="D36" s="14"/>
      <c r="E36" s="14"/>
      <c r="F36" s="14"/>
      <c r="G36" s="14"/>
      <c r="H36" s="14"/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25" right="0.25" top="0.75" bottom="0.75" header="0.3" footer="0.3"/>
  <pageSetup paperSize="9" orientation="landscape" r:id="rId1"/>
  <ignoredErrors>
    <ignoredError sqref="D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3:M355"/>
  <sheetViews>
    <sheetView tabSelected="1" topLeftCell="A303" zoomScale="96" zoomScaleNormal="96" workbookViewId="0">
      <selection activeCell="B365" sqref="B365"/>
    </sheetView>
  </sheetViews>
  <sheetFormatPr defaultColWidth="9.33203125" defaultRowHeight="15.75"/>
  <cols>
    <col min="1" max="1" width="2.1640625" style="20" customWidth="1"/>
    <col min="2" max="2" width="51.6640625" style="20" customWidth="1"/>
    <col min="3" max="3" width="20.83203125" style="33" customWidth="1"/>
    <col min="4" max="4" width="16.33203125" style="33" customWidth="1"/>
    <col min="5" max="5" width="15.83203125" style="33" customWidth="1"/>
    <col min="6" max="6" width="15.33203125" style="33" customWidth="1"/>
    <col min="7" max="7" width="24.1640625" style="33" customWidth="1"/>
    <col min="8" max="8" width="17" style="33" customWidth="1"/>
    <col min="9" max="16384" width="9.33203125" style="20"/>
  </cols>
  <sheetData>
    <row r="3" spans="2:13">
      <c r="B3" s="102" t="s">
        <v>0</v>
      </c>
      <c r="C3" s="102"/>
      <c r="D3" s="102"/>
      <c r="E3" s="102"/>
      <c r="F3" s="102"/>
      <c r="G3" s="102"/>
      <c r="H3" s="102"/>
    </row>
    <row r="4" spans="2:13">
      <c r="B4" s="103" t="s">
        <v>104</v>
      </c>
      <c r="C4" s="103"/>
      <c r="D4" s="103"/>
      <c r="E4" s="103"/>
      <c r="F4" s="103"/>
      <c r="G4" s="103"/>
      <c r="H4" s="103"/>
    </row>
    <row r="5" spans="2:13" ht="16.5" thickBot="1">
      <c r="B5" s="104" t="s">
        <v>1</v>
      </c>
      <c r="C5" s="104"/>
      <c r="D5" s="104"/>
      <c r="E5" s="104"/>
      <c r="F5" s="104"/>
      <c r="G5" s="104"/>
      <c r="H5" s="104"/>
    </row>
    <row r="6" spans="2:13" ht="30" customHeight="1" thickBot="1">
      <c r="B6" s="93" t="s">
        <v>87</v>
      </c>
      <c r="C6" s="94"/>
      <c r="D6" s="94"/>
      <c r="E6" s="94"/>
      <c r="F6" s="94"/>
      <c r="G6" s="94"/>
      <c r="H6" s="95"/>
    </row>
    <row r="7" spans="2:13" ht="12.75" customHeight="1">
      <c r="B7" s="21" t="s">
        <v>2</v>
      </c>
      <c r="C7" s="96" t="s">
        <v>71</v>
      </c>
      <c r="D7" s="99" t="s">
        <v>72</v>
      </c>
      <c r="E7" s="22" t="s">
        <v>4</v>
      </c>
      <c r="F7" s="22" t="s">
        <v>4</v>
      </c>
      <c r="G7" s="22" t="s">
        <v>4</v>
      </c>
      <c r="H7" s="22" t="s">
        <v>4</v>
      </c>
    </row>
    <row r="8" spans="2:13">
      <c r="B8" s="21" t="s">
        <v>3</v>
      </c>
      <c r="C8" s="97"/>
      <c r="D8" s="100"/>
      <c r="E8" s="23" t="s">
        <v>5</v>
      </c>
      <c r="F8" s="23" t="s">
        <v>5</v>
      </c>
      <c r="G8" s="23" t="s">
        <v>5</v>
      </c>
      <c r="H8" s="23" t="s">
        <v>5</v>
      </c>
    </row>
    <row r="9" spans="2:13" ht="41.25" customHeight="1" thickBot="1">
      <c r="B9" s="24"/>
      <c r="C9" s="98"/>
      <c r="D9" s="101"/>
      <c r="E9" s="25" t="s">
        <v>73</v>
      </c>
      <c r="F9" s="26" t="s">
        <v>74</v>
      </c>
      <c r="G9" s="26" t="s">
        <v>75</v>
      </c>
      <c r="H9" s="26" t="s">
        <v>76</v>
      </c>
    </row>
    <row r="10" spans="2:13" ht="16.5" thickBot="1">
      <c r="B10" s="27" t="s">
        <v>6</v>
      </c>
      <c r="C10" s="28">
        <f>+C12+C13+C14</f>
        <v>192000</v>
      </c>
      <c r="D10" s="28">
        <f t="shared" ref="D10:H10" si="0">+D12+D13+D14</f>
        <v>192000</v>
      </c>
      <c r="E10" s="28">
        <f t="shared" si="0"/>
        <v>0</v>
      </c>
      <c r="F10" s="28">
        <f t="shared" si="0"/>
        <v>0</v>
      </c>
      <c r="G10" s="28">
        <f t="shared" si="0"/>
        <v>0</v>
      </c>
      <c r="H10" s="28">
        <f t="shared" si="0"/>
        <v>0</v>
      </c>
    </row>
    <row r="11" spans="2:13" ht="16.5" thickBot="1">
      <c r="B11" s="24" t="s">
        <v>7</v>
      </c>
      <c r="C11" s="29"/>
      <c r="D11" s="29"/>
      <c r="E11" s="29"/>
      <c r="F11" s="29"/>
      <c r="G11" s="29"/>
      <c r="H11" s="29"/>
    </row>
    <row r="12" spans="2:13" ht="16.5" thickBot="1">
      <c r="B12" s="30" t="s">
        <v>8</v>
      </c>
      <c r="C12" s="29"/>
      <c r="D12" s="29"/>
      <c r="E12" s="29"/>
      <c r="F12" s="29"/>
      <c r="G12" s="29"/>
      <c r="H12" s="29"/>
    </row>
    <row r="13" spans="2:13" ht="16.5" thickBot="1">
      <c r="B13" s="30" t="s">
        <v>9</v>
      </c>
      <c r="C13" s="29">
        <v>192000</v>
      </c>
      <c r="D13" s="29">
        <v>192000</v>
      </c>
      <c r="E13" s="29"/>
      <c r="F13" s="29"/>
      <c r="G13" s="29"/>
      <c r="H13" s="29"/>
    </row>
    <row r="14" spans="2:13" ht="16.5" thickBot="1">
      <c r="B14" s="30" t="s">
        <v>10</v>
      </c>
      <c r="C14" s="29"/>
      <c r="D14" s="29"/>
      <c r="E14" s="29"/>
      <c r="F14" s="29"/>
      <c r="G14" s="29"/>
      <c r="H14" s="29"/>
    </row>
    <row r="15" spans="2:13" ht="16.5" thickBot="1">
      <c r="B15" s="24"/>
      <c r="C15" s="29"/>
      <c r="D15" s="29"/>
      <c r="E15" s="29"/>
      <c r="F15" s="29"/>
      <c r="G15" s="29"/>
      <c r="H15" s="29"/>
    </row>
    <row r="16" spans="2:13" s="31" customFormat="1" ht="32.25" thickBot="1">
      <c r="B16" s="27" t="s">
        <v>11</v>
      </c>
      <c r="C16" s="28">
        <f>+SUM(C17:C23)</f>
        <v>6732300</v>
      </c>
      <c r="D16" s="28">
        <f>+SUM(D17:D23)</f>
        <v>6732300</v>
      </c>
      <c r="E16" s="28">
        <f>SUM(E17:E23)</f>
        <v>10726811</v>
      </c>
      <c r="F16" s="28">
        <f>+SUM(F17:F23)</f>
        <v>6157436</v>
      </c>
      <c r="G16" s="28">
        <f>+SUM(G17:G23)</f>
        <v>7189725</v>
      </c>
      <c r="H16" s="28">
        <f>+SUM(H17:H23)</f>
        <v>0</v>
      </c>
      <c r="M16" s="81">
        <f>G16-F16</f>
        <v>1032289</v>
      </c>
    </row>
    <row r="17" spans="1:10" ht="16.5" thickBot="1">
      <c r="B17" s="24" t="s">
        <v>18</v>
      </c>
      <c r="C17" s="29"/>
      <c r="D17" s="29"/>
      <c r="E17" s="29"/>
      <c r="F17" s="29"/>
      <c r="G17" s="29"/>
      <c r="H17" s="29"/>
    </row>
    <row r="18" spans="1:10" ht="16.5" thickBot="1">
      <c r="B18" s="24" t="s">
        <v>9</v>
      </c>
      <c r="C18" s="29"/>
      <c r="D18" s="29"/>
      <c r="E18" s="29">
        <v>49599</v>
      </c>
      <c r="F18" s="32"/>
      <c r="G18" s="36">
        <v>152262</v>
      </c>
      <c r="H18" s="29"/>
      <c r="J18" s="33"/>
    </row>
    <row r="19" spans="1:10" ht="16.5" thickBot="1">
      <c r="A19" s="34"/>
      <c r="B19" s="35"/>
      <c r="C19" s="29"/>
      <c r="D19" s="29"/>
      <c r="E19" s="36">
        <v>5338606</v>
      </c>
      <c r="F19" s="37"/>
      <c r="G19" s="80"/>
      <c r="H19" s="29"/>
    </row>
    <row r="20" spans="1:10" ht="48" thickBot="1">
      <c r="A20" s="34"/>
      <c r="B20" s="38" t="s">
        <v>60</v>
      </c>
      <c r="C20" s="39">
        <v>4470000</v>
      </c>
      <c r="D20" s="39">
        <v>4470000</v>
      </c>
      <c r="E20" s="40">
        <v>4741491</v>
      </c>
      <c r="F20" s="41">
        <v>5173796</v>
      </c>
      <c r="G20" s="29">
        <v>6053823</v>
      </c>
      <c r="H20" s="29"/>
    </row>
    <row r="21" spans="1:10" ht="16.5" thickBot="1">
      <c r="B21" s="24" t="s">
        <v>61</v>
      </c>
      <c r="C21" s="42">
        <v>1882500</v>
      </c>
      <c r="D21" s="42">
        <v>1882500</v>
      </c>
      <c r="E21" s="29">
        <v>597115</v>
      </c>
      <c r="F21" s="29">
        <v>983640</v>
      </c>
      <c r="G21" s="29">
        <v>983640</v>
      </c>
      <c r="H21" s="29"/>
    </row>
    <row r="22" spans="1:10" ht="32.25" thickBot="1">
      <c r="B22" s="24" t="s">
        <v>62</v>
      </c>
      <c r="C22" s="42">
        <v>379800</v>
      </c>
      <c r="D22" s="42">
        <v>379800</v>
      </c>
      <c r="E22" s="29">
        <v>0</v>
      </c>
      <c r="F22" s="29">
        <v>0</v>
      </c>
      <c r="G22" s="29"/>
      <c r="H22" s="29"/>
    </row>
    <row r="23" spans="1:10" ht="16.5" thickBot="1">
      <c r="B23" s="19"/>
      <c r="C23" s="29"/>
      <c r="D23" s="29"/>
      <c r="F23" s="29"/>
      <c r="G23" s="29"/>
      <c r="H23" s="29"/>
    </row>
    <row r="24" spans="1:10" ht="16.5" thickBot="1">
      <c r="B24" s="27" t="s">
        <v>13</v>
      </c>
      <c r="C24" s="28">
        <f>+C16+C10</f>
        <v>6924300</v>
      </c>
      <c r="D24" s="28">
        <f>+D16+D10</f>
        <v>6924300</v>
      </c>
      <c r="E24" s="28">
        <f>E10+E16</f>
        <v>10726811</v>
      </c>
      <c r="F24" s="28">
        <f>+F16+F10</f>
        <v>6157436</v>
      </c>
      <c r="G24" s="28">
        <f>+G16+G10</f>
        <v>7189725</v>
      </c>
      <c r="H24" s="28">
        <f>+H16+H10</f>
        <v>0</v>
      </c>
    </row>
    <row r="25" spans="1:10" ht="16.5" thickBot="1">
      <c r="B25" s="24"/>
      <c r="C25" s="29"/>
      <c r="D25" s="29"/>
      <c r="E25" s="29"/>
      <c r="F25" s="29"/>
      <c r="G25" s="29"/>
      <c r="H25" s="29"/>
    </row>
    <row r="26" spans="1:10" ht="16.5" thickBot="1">
      <c r="B26" s="24" t="s">
        <v>14</v>
      </c>
      <c r="C26" s="43"/>
      <c r="D26" s="43"/>
      <c r="E26" s="43"/>
      <c r="F26" s="43"/>
      <c r="G26" s="43"/>
      <c r="H26" s="43"/>
    </row>
    <row r="27" spans="1:10">
      <c r="B27" s="44"/>
      <c r="C27" s="45"/>
      <c r="D27" s="45"/>
      <c r="E27" s="45"/>
      <c r="F27" s="45"/>
      <c r="G27" s="45"/>
      <c r="H27" s="45"/>
    </row>
    <row r="28" spans="1:10" ht="16.5" thickBot="1">
      <c r="B28" s="44"/>
      <c r="C28" s="45"/>
      <c r="D28" s="45"/>
      <c r="E28" s="45"/>
      <c r="F28" s="45"/>
      <c r="G28" s="45"/>
      <c r="H28" s="45"/>
    </row>
    <row r="29" spans="1:10" ht="16.5" thickBot="1">
      <c r="B29" s="93" t="s">
        <v>88</v>
      </c>
      <c r="C29" s="94"/>
      <c r="D29" s="94"/>
      <c r="E29" s="94"/>
      <c r="F29" s="94"/>
      <c r="G29" s="94"/>
      <c r="H29" s="95"/>
    </row>
    <row r="30" spans="1:10" ht="12.75" customHeight="1">
      <c r="B30" s="21" t="s">
        <v>2</v>
      </c>
      <c r="C30" s="96" t="s">
        <v>71</v>
      </c>
      <c r="D30" s="99" t="s">
        <v>72</v>
      </c>
      <c r="E30" s="22" t="s">
        <v>4</v>
      </c>
      <c r="F30" s="22" t="s">
        <v>4</v>
      </c>
      <c r="G30" s="22" t="s">
        <v>4</v>
      </c>
      <c r="H30" s="22" t="s">
        <v>4</v>
      </c>
    </row>
    <row r="31" spans="1:10">
      <c r="B31" s="21" t="s">
        <v>3</v>
      </c>
      <c r="C31" s="97"/>
      <c r="D31" s="100"/>
      <c r="E31" s="23" t="s">
        <v>5</v>
      </c>
      <c r="F31" s="23" t="s">
        <v>5</v>
      </c>
      <c r="G31" s="23" t="s">
        <v>5</v>
      </c>
      <c r="H31" s="23" t="s">
        <v>5</v>
      </c>
    </row>
    <row r="32" spans="1:10" ht="41.25" customHeight="1" thickBot="1">
      <c r="B32" s="24"/>
      <c r="C32" s="98"/>
      <c r="D32" s="101"/>
      <c r="E32" s="25" t="s">
        <v>73</v>
      </c>
      <c r="F32" s="26" t="s">
        <v>74</v>
      </c>
      <c r="G32" s="26" t="s">
        <v>75</v>
      </c>
      <c r="H32" s="26" t="s">
        <v>76</v>
      </c>
    </row>
    <row r="33" spans="2:8" ht="16.5" thickBot="1">
      <c r="B33" s="27" t="s">
        <v>6</v>
      </c>
      <c r="C33" s="28">
        <f>+C35+C36+C37</f>
        <v>188000</v>
      </c>
      <c r="D33" s="28">
        <f t="shared" ref="D33:H33" si="1">+D35+D36+D37</f>
        <v>188000</v>
      </c>
      <c r="E33" s="28">
        <f t="shared" si="1"/>
        <v>31239</v>
      </c>
      <c r="F33" s="28">
        <f t="shared" si="1"/>
        <v>65690</v>
      </c>
      <c r="G33" s="28">
        <f t="shared" si="1"/>
        <v>81342</v>
      </c>
      <c r="H33" s="28">
        <f t="shared" si="1"/>
        <v>0</v>
      </c>
    </row>
    <row r="34" spans="2:8" ht="16.5" thickBot="1">
      <c r="B34" s="24" t="s">
        <v>7</v>
      </c>
      <c r="C34" s="29"/>
      <c r="D34" s="29"/>
      <c r="E34" s="29"/>
      <c r="F34" s="29"/>
      <c r="G34" s="29"/>
      <c r="H34" s="29"/>
    </row>
    <row r="35" spans="2:8" ht="16.5" thickBot="1">
      <c r="B35" s="30" t="s">
        <v>8</v>
      </c>
      <c r="C35" s="29"/>
      <c r="D35" s="29"/>
      <c r="E35" s="29"/>
      <c r="F35" s="29"/>
      <c r="G35" s="29"/>
      <c r="H35" s="29"/>
    </row>
    <row r="36" spans="2:8" ht="16.5" thickBot="1">
      <c r="B36" s="30" t="s">
        <v>9</v>
      </c>
      <c r="C36" s="29">
        <v>188000</v>
      </c>
      <c r="D36" s="29">
        <v>188000</v>
      </c>
      <c r="E36" s="46">
        <v>31239</v>
      </c>
      <c r="F36" s="47">
        <v>65690</v>
      </c>
      <c r="G36" s="29">
        <v>81342</v>
      </c>
      <c r="H36" s="29"/>
    </row>
    <row r="37" spans="2:8" ht="16.5" thickBot="1">
      <c r="B37" s="30" t="s">
        <v>10</v>
      </c>
      <c r="C37" s="29"/>
      <c r="D37" s="29"/>
      <c r="E37" s="40"/>
      <c r="F37" s="29"/>
      <c r="G37" s="29"/>
      <c r="H37" s="29"/>
    </row>
    <row r="38" spans="2:8" ht="16.5" thickBot="1">
      <c r="B38" s="24"/>
      <c r="C38" s="29"/>
      <c r="D38" s="29"/>
      <c r="E38" s="29"/>
      <c r="F38" s="29"/>
      <c r="G38" s="29"/>
      <c r="H38" s="29"/>
    </row>
    <row r="39" spans="2:8" s="31" customFormat="1" ht="32.25" thickBot="1">
      <c r="B39" s="27" t="s">
        <v>11</v>
      </c>
      <c r="C39" s="28">
        <f>+SUM(C40:C43)</f>
        <v>293800</v>
      </c>
      <c r="D39" s="28">
        <f t="shared" ref="D39:H39" si="2">+SUM(D40:D43)</f>
        <v>293800</v>
      </c>
      <c r="E39" s="28">
        <f>+SUM(E40:E43)</f>
        <v>293727</v>
      </c>
      <c r="F39" s="28">
        <f>+SUM(F40:F43)</f>
        <v>567543</v>
      </c>
      <c r="G39" s="28">
        <f>+SUM(G40:G43)</f>
        <v>567543</v>
      </c>
      <c r="H39" s="28">
        <f t="shared" si="2"/>
        <v>0</v>
      </c>
    </row>
    <row r="40" spans="2:8" ht="16.5" thickBot="1">
      <c r="B40" s="24" t="s">
        <v>18</v>
      </c>
      <c r="C40" s="29"/>
      <c r="D40" s="29"/>
      <c r="E40" s="55">
        <v>293727</v>
      </c>
      <c r="F40" s="29">
        <v>567543</v>
      </c>
      <c r="G40" s="80"/>
      <c r="H40" s="29"/>
    </row>
    <row r="41" spans="2:8" ht="16.5" thickBot="1">
      <c r="B41" s="24" t="s">
        <v>12</v>
      </c>
      <c r="C41" s="29"/>
      <c r="D41" s="29"/>
      <c r="E41" s="29"/>
      <c r="F41" s="29"/>
      <c r="G41" s="29"/>
      <c r="H41" s="29"/>
    </row>
    <row r="42" spans="2:8" ht="16.5" thickBot="1">
      <c r="B42" s="24" t="s">
        <v>12</v>
      </c>
      <c r="C42" s="29"/>
      <c r="D42" s="29"/>
      <c r="E42" s="29"/>
      <c r="F42" s="29"/>
      <c r="G42" s="29"/>
      <c r="H42" s="29"/>
    </row>
    <row r="43" spans="2:8" ht="32.25" thickBot="1">
      <c r="B43" s="49" t="s">
        <v>103</v>
      </c>
      <c r="C43" s="50">
        <v>293800</v>
      </c>
      <c r="D43" s="29">
        <v>293800</v>
      </c>
      <c r="E43" s="36"/>
      <c r="F43" s="29"/>
      <c r="G43" s="29">
        <v>567543</v>
      </c>
      <c r="H43" s="29"/>
    </row>
    <row r="44" spans="2:8" ht="16.5" thickBot="1">
      <c r="B44" s="27" t="s">
        <v>13</v>
      </c>
      <c r="C44" s="28">
        <f>+C39+C33</f>
        <v>481800</v>
      </c>
      <c r="D44" s="28">
        <f t="shared" ref="D44:H44" si="3">+D39+D33</f>
        <v>481800</v>
      </c>
      <c r="E44" s="28">
        <f t="shared" si="3"/>
        <v>324966</v>
      </c>
      <c r="F44" s="28">
        <f t="shared" si="3"/>
        <v>633233</v>
      </c>
      <c r="G44" s="28">
        <f t="shared" si="3"/>
        <v>648885</v>
      </c>
      <c r="H44" s="28">
        <f t="shared" si="3"/>
        <v>0</v>
      </c>
    </row>
    <row r="45" spans="2:8" ht="16.5" thickBot="1">
      <c r="B45" s="24"/>
      <c r="C45" s="29"/>
      <c r="D45" s="29"/>
      <c r="E45" s="29"/>
      <c r="F45" s="29"/>
      <c r="G45" s="29"/>
      <c r="H45" s="29"/>
    </row>
    <row r="46" spans="2:8" ht="16.5" thickBot="1">
      <c r="B46" s="24" t="s">
        <v>14</v>
      </c>
      <c r="C46" s="43"/>
      <c r="D46" s="43"/>
      <c r="E46" s="43"/>
      <c r="F46" s="43"/>
      <c r="G46" s="43"/>
      <c r="H46" s="43"/>
    </row>
    <row r="47" spans="2:8">
      <c r="B47" s="44"/>
      <c r="C47" s="45"/>
      <c r="D47" s="45"/>
      <c r="E47" s="45"/>
      <c r="F47" s="45"/>
      <c r="G47" s="45"/>
      <c r="H47" s="45"/>
    </row>
    <row r="48" spans="2:8" ht="16.5" thickBot="1">
      <c r="B48" s="44"/>
      <c r="C48" s="45"/>
      <c r="D48" s="45"/>
      <c r="E48" s="45"/>
      <c r="F48" s="45"/>
      <c r="G48" s="45"/>
      <c r="H48" s="45"/>
    </row>
    <row r="49" spans="2:8" ht="16.5" thickBot="1">
      <c r="B49" s="93" t="s">
        <v>89</v>
      </c>
      <c r="C49" s="94"/>
      <c r="D49" s="94"/>
      <c r="E49" s="94"/>
      <c r="F49" s="94"/>
      <c r="G49" s="94"/>
      <c r="H49" s="95"/>
    </row>
    <row r="50" spans="2:8" ht="12.75" customHeight="1">
      <c r="B50" s="21" t="s">
        <v>2</v>
      </c>
      <c r="C50" s="96" t="s">
        <v>71</v>
      </c>
      <c r="D50" s="99" t="s">
        <v>72</v>
      </c>
      <c r="E50" s="22" t="s">
        <v>4</v>
      </c>
      <c r="F50" s="22" t="s">
        <v>4</v>
      </c>
      <c r="G50" s="22" t="s">
        <v>4</v>
      </c>
      <c r="H50" s="22" t="s">
        <v>4</v>
      </c>
    </row>
    <row r="51" spans="2:8">
      <c r="B51" s="21" t="s">
        <v>3</v>
      </c>
      <c r="C51" s="97"/>
      <c r="D51" s="100"/>
      <c r="E51" s="23" t="s">
        <v>5</v>
      </c>
      <c r="F51" s="23" t="s">
        <v>5</v>
      </c>
      <c r="G51" s="23" t="s">
        <v>5</v>
      </c>
      <c r="H51" s="23" t="s">
        <v>5</v>
      </c>
    </row>
    <row r="52" spans="2:8" ht="41.25" customHeight="1" thickBot="1">
      <c r="B52" s="24"/>
      <c r="C52" s="98"/>
      <c r="D52" s="101"/>
      <c r="E52" s="25" t="s">
        <v>73</v>
      </c>
      <c r="F52" s="26" t="s">
        <v>74</v>
      </c>
      <c r="G52" s="26" t="s">
        <v>75</v>
      </c>
      <c r="H52" s="26" t="s">
        <v>76</v>
      </c>
    </row>
    <row r="53" spans="2:8" ht="16.5" thickBot="1">
      <c r="B53" s="27" t="s">
        <v>6</v>
      </c>
      <c r="C53" s="28">
        <f>+C55+C56+C57</f>
        <v>306000</v>
      </c>
      <c r="D53" s="28">
        <f t="shared" ref="D53:H53" si="4">+D55+D56+D57</f>
        <v>406000</v>
      </c>
      <c r="E53" s="28">
        <f t="shared" si="4"/>
        <v>92476</v>
      </c>
      <c r="F53" s="28">
        <f t="shared" si="4"/>
        <v>180328</v>
      </c>
      <c r="G53" s="28">
        <f t="shared" si="4"/>
        <v>226827</v>
      </c>
      <c r="H53" s="28">
        <f t="shared" si="4"/>
        <v>0</v>
      </c>
    </row>
    <row r="54" spans="2:8" ht="16.5" thickBot="1">
      <c r="B54" s="24" t="s">
        <v>7</v>
      </c>
      <c r="C54" s="29"/>
      <c r="D54" s="29"/>
      <c r="E54" s="29"/>
      <c r="F54" s="29"/>
      <c r="G54" s="29"/>
      <c r="H54" s="29"/>
    </row>
    <row r="55" spans="2:8" ht="16.5" thickBot="1">
      <c r="B55" s="30" t="s">
        <v>8</v>
      </c>
      <c r="C55" s="29"/>
      <c r="D55" s="29"/>
      <c r="E55" s="29"/>
      <c r="F55" s="29"/>
      <c r="G55" s="29"/>
      <c r="H55" s="29"/>
    </row>
    <row r="56" spans="2:8" ht="16.5" thickBot="1">
      <c r="B56" s="30" t="s">
        <v>9</v>
      </c>
      <c r="C56" s="29">
        <v>306000</v>
      </c>
      <c r="D56" s="29">
        <v>406000</v>
      </c>
      <c r="E56" s="51">
        <v>92476</v>
      </c>
      <c r="F56" s="52">
        <v>180328</v>
      </c>
      <c r="G56" s="29">
        <v>226827</v>
      </c>
      <c r="H56" s="29"/>
    </row>
    <row r="57" spans="2:8" ht="16.5" thickBot="1">
      <c r="B57" s="30" t="s">
        <v>10</v>
      </c>
      <c r="C57" s="29"/>
      <c r="D57" s="29"/>
      <c r="E57" s="53"/>
      <c r="F57" s="36"/>
      <c r="G57" s="29"/>
      <c r="H57" s="29"/>
    </row>
    <row r="58" spans="2:8" ht="16.5" thickBot="1">
      <c r="B58" s="24"/>
      <c r="C58" s="29"/>
      <c r="D58" s="29"/>
      <c r="E58" s="29"/>
      <c r="F58" s="29"/>
      <c r="G58" s="29"/>
      <c r="H58" s="29"/>
    </row>
    <row r="59" spans="2:8" s="31" customFormat="1" ht="32.25" thickBot="1">
      <c r="B59" s="27" t="s">
        <v>11</v>
      </c>
      <c r="C59" s="28">
        <f>SUM(C61:C64)</f>
        <v>17759900</v>
      </c>
      <c r="D59" s="28">
        <f>+SUM(D60:D64)</f>
        <v>17659900</v>
      </c>
      <c r="E59" s="28">
        <f>+SUM(E60:E64)</f>
        <v>5250615</v>
      </c>
      <c r="F59" s="28">
        <f>+SUM(F60:F64)</f>
        <v>6570429</v>
      </c>
      <c r="G59" s="28">
        <f>+SUM(G60:G64)</f>
        <v>16776715</v>
      </c>
      <c r="H59" s="28">
        <f>+SUM(H60:H64)</f>
        <v>0</v>
      </c>
    </row>
    <row r="60" spans="2:8" ht="16.5" thickBot="1">
      <c r="B60" s="24" t="s">
        <v>18</v>
      </c>
      <c r="C60" s="29"/>
      <c r="D60" s="29"/>
      <c r="E60" s="29"/>
      <c r="F60" s="29"/>
      <c r="G60" s="80"/>
      <c r="H60" s="37"/>
    </row>
    <row r="61" spans="2:8" ht="79.5" thickBot="1">
      <c r="B61" s="54" t="s">
        <v>63</v>
      </c>
      <c r="C61" s="42">
        <v>8836400</v>
      </c>
      <c r="D61" s="42">
        <v>8836400</v>
      </c>
      <c r="E61" s="55">
        <v>5250615</v>
      </c>
      <c r="F61" s="29">
        <v>6544416</v>
      </c>
      <c r="G61" s="40">
        <v>16776715</v>
      </c>
      <c r="H61" s="29"/>
    </row>
    <row r="62" spans="2:8" ht="32.25" thickBot="1">
      <c r="B62" s="56" t="s">
        <v>80</v>
      </c>
      <c r="C62" s="42">
        <v>100000</v>
      </c>
      <c r="D62" s="42">
        <v>0</v>
      </c>
      <c r="E62" s="29"/>
      <c r="F62" s="29"/>
      <c r="G62" s="29"/>
      <c r="H62" s="29"/>
    </row>
    <row r="63" spans="2:8" ht="48" thickBot="1">
      <c r="B63" s="56" t="s">
        <v>81</v>
      </c>
      <c r="C63" s="42">
        <v>8800000</v>
      </c>
      <c r="D63" s="42">
        <v>8800000</v>
      </c>
      <c r="E63" s="29"/>
      <c r="F63" s="29">
        <v>26013</v>
      </c>
      <c r="G63" s="29"/>
      <c r="H63" s="29"/>
    </row>
    <row r="64" spans="2:8" ht="32.25" thickBot="1">
      <c r="B64" s="56" t="s">
        <v>82</v>
      </c>
      <c r="C64" s="42">
        <v>23500</v>
      </c>
      <c r="D64" s="42">
        <v>23500</v>
      </c>
      <c r="E64" s="29"/>
      <c r="F64" s="29"/>
      <c r="G64" s="29"/>
      <c r="H64" s="29"/>
    </row>
    <row r="65" spans="2:8" ht="16.5" thickBot="1">
      <c r="B65" s="27" t="s">
        <v>13</v>
      </c>
      <c r="C65" s="28">
        <f t="shared" ref="C65:H65" si="5">+C59+C53</f>
        <v>18065900</v>
      </c>
      <c r="D65" s="28">
        <f t="shared" si="5"/>
        <v>18065900</v>
      </c>
      <c r="E65" s="28">
        <f t="shared" si="5"/>
        <v>5343091</v>
      </c>
      <c r="F65" s="28">
        <f t="shared" si="5"/>
        <v>6750757</v>
      </c>
      <c r="G65" s="28">
        <f t="shared" si="5"/>
        <v>17003542</v>
      </c>
      <c r="H65" s="28">
        <f t="shared" si="5"/>
        <v>0</v>
      </c>
    </row>
    <row r="66" spans="2:8" ht="16.5" thickBot="1">
      <c r="B66" s="24"/>
      <c r="C66" s="29"/>
      <c r="D66" s="29"/>
      <c r="E66" s="29"/>
      <c r="F66" s="29"/>
      <c r="G66" s="29"/>
      <c r="H66" s="29"/>
    </row>
    <row r="67" spans="2:8" ht="16.5" thickBot="1">
      <c r="B67" s="24" t="s">
        <v>14</v>
      </c>
      <c r="C67" s="43"/>
      <c r="D67" s="43"/>
      <c r="E67" s="43"/>
      <c r="F67" s="43"/>
      <c r="G67" s="43"/>
      <c r="H67" s="43"/>
    </row>
    <row r="68" spans="2:8">
      <c r="B68" s="44"/>
      <c r="C68" s="45"/>
      <c r="D68" s="45"/>
      <c r="E68" s="45"/>
      <c r="F68" s="45"/>
      <c r="G68" s="45"/>
      <c r="H68" s="45"/>
    </row>
    <row r="69" spans="2:8" ht="16.5" thickBot="1">
      <c r="B69" s="44"/>
      <c r="C69" s="45"/>
      <c r="D69" s="45"/>
      <c r="E69" s="45"/>
      <c r="F69" s="45"/>
      <c r="G69" s="45"/>
      <c r="H69" s="45"/>
    </row>
    <row r="70" spans="2:8" ht="16.5" thickBot="1">
      <c r="B70" s="93" t="s">
        <v>90</v>
      </c>
      <c r="C70" s="94"/>
      <c r="D70" s="94"/>
      <c r="E70" s="94"/>
      <c r="F70" s="94"/>
      <c r="G70" s="94"/>
      <c r="H70" s="95"/>
    </row>
    <row r="71" spans="2:8" ht="12.75" customHeight="1">
      <c r="B71" s="21" t="s">
        <v>2</v>
      </c>
      <c r="C71" s="96" t="s">
        <v>71</v>
      </c>
      <c r="D71" s="99" t="s">
        <v>72</v>
      </c>
      <c r="E71" s="22" t="s">
        <v>4</v>
      </c>
      <c r="F71" s="22" t="s">
        <v>4</v>
      </c>
      <c r="G71" s="22" t="s">
        <v>4</v>
      </c>
      <c r="H71" s="22" t="s">
        <v>4</v>
      </c>
    </row>
    <row r="72" spans="2:8">
      <c r="B72" s="21" t="s">
        <v>3</v>
      </c>
      <c r="C72" s="97"/>
      <c r="D72" s="100"/>
      <c r="E72" s="23" t="s">
        <v>5</v>
      </c>
      <c r="F72" s="23" t="s">
        <v>5</v>
      </c>
      <c r="G72" s="23" t="s">
        <v>5</v>
      </c>
      <c r="H72" s="23" t="s">
        <v>5</v>
      </c>
    </row>
    <row r="73" spans="2:8" ht="41.25" customHeight="1" thickBot="1">
      <c r="B73" s="24"/>
      <c r="C73" s="98"/>
      <c r="D73" s="101"/>
      <c r="E73" s="25" t="s">
        <v>73</v>
      </c>
      <c r="F73" s="26" t="s">
        <v>74</v>
      </c>
      <c r="G73" s="26" t="s">
        <v>75</v>
      </c>
      <c r="H73" s="26" t="s">
        <v>76</v>
      </c>
    </row>
    <row r="74" spans="2:8" ht="16.5" thickBot="1">
      <c r="B74" s="27" t="s">
        <v>6</v>
      </c>
      <c r="C74" s="28">
        <f>+C76+C77+C78</f>
        <v>153000</v>
      </c>
      <c r="D74" s="28">
        <f t="shared" ref="D74:H74" si="6">+D76+D77+D78</f>
        <v>153000</v>
      </c>
      <c r="E74" s="28">
        <f t="shared" si="6"/>
        <v>25334</v>
      </c>
      <c r="F74" s="28">
        <f t="shared" si="6"/>
        <v>45656</v>
      </c>
      <c r="G74" s="28">
        <f t="shared" si="6"/>
        <v>51926</v>
      </c>
      <c r="H74" s="28">
        <f t="shared" si="6"/>
        <v>0</v>
      </c>
    </row>
    <row r="75" spans="2:8" ht="16.5" thickBot="1">
      <c r="B75" s="24" t="s">
        <v>7</v>
      </c>
      <c r="C75" s="29"/>
      <c r="D75" s="29"/>
      <c r="E75" s="29"/>
      <c r="F75" s="29"/>
      <c r="G75" s="29"/>
      <c r="H75" s="29"/>
    </row>
    <row r="76" spans="2:8" ht="16.5" thickBot="1">
      <c r="B76" s="30" t="s">
        <v>8</v>
      </c>
      <c r="C76" s="29"/>
      <c r="D76" s="29"/>
      <c r="E76" s="29"/>
      <c r="F76" s="29"/>
      <c r="G76" s="29"/>
      <c r="H76" s="29"/>
    </row>
    <row r="77" spans="2:8" ht="16.5" thickBot="1">
      <c r="B77" s="30" t="s">
        <v>9</v>
      </c>
      <c r="C77" s="29">
        <v>153000</v>
      </c>
      <c r="D77" s="29">
        <v>153000</v>
      </c>
      <c r="E77" s="55">
        <v>25334</v>
      </c>
      <c r="F77" s="29">
        <v>45656</v>
      </c>
      <c r="G77" s="29">
        <v>51926</v>
      </c>
      <c r="H77" s="29"/>
    </row>
    <row r="78" spans="2:8" ht="16.5" thickBot="1">
      <c r="B78" s="30" t="s">
        <v>10</v>
      </c>
      <c r="C78" s="29"/>
      <c r="D78" s="29"/>
      <c r="E78" s="29"/>
      <c r="F78" s="29"/>
      <c r="G78" s="29"/>
      <c r="H78" s="29"/>
    </row>
    <row r="79" spans="2:8" ht="16.5" thickBot="1">
      <c r="B79" s="24"/>
      <c r="C79" s="29"/>
      <c r="D79" s="29"/>
      <c r="E79" s="29"/>
      <c r="F79" s="29"/>
      <c r="G79" s="29"/>
      <c r="H79" s="29"/>
    </row>
    <row r="80" spans="2:8" s="31" customFormat="1" ht="32.25" thickBot="1">
      <c r="B80" s="27" t="s">
        <v>11</v>
      </c>
      <c r="C80" s="28">
        <f>+SUM(C81:C84)</f>
        <v>99800</v>
      </c>
      <c r="D80" s="28">
        <f t="shared" ref="D80:H80" si="7">+SUM(D81:D84)</f>
        <v>99800</v>
      </c>
      <c r="E80" s="28">
        <f t="shared" si="7"/>
        <v>0</v>
      </c>
      <c r="F80" s="28">
        <f t="shared" si="7"/>
        <v>0</v>
      </c>
      <c r="G80" s="28">
        <f t="shared" si="7"/>
        <v>0</v>
      </c>
      <c r="H80" s="28">
        <f t="shared" si="7"/>
        <v>0</v>
      </c>
    </row>
    <row r="81" spans="2:8" ht="16.5" thickBot="1">
      <c r="B81" s="24" t="s">
        <v>18</v>
      </c>
      <c r="C81" s="29"/>
      <c r="D81" s="29"/>
      <c r="E81" s="29"/>
      <c r="F81" s="29"/>
      <c r="G81" s="29"/>
      <c r="H81" s="29"/>
    </row>
    <row r="82" spans="2:8" ht="16.5" hidden="1" thickBot="1">
      <c r="B82" s="24" t="s">
        <v>12</v>
      </c>
      <c r="C82" s="29"/>
      <c r="D82" s="29"/>
      <c r="E82" s="29"/>
      <c r="F82" s="29"/>
      <c r="G82" s="29"/>
      <c r="H82" s="29"/>
    </row>
    <row r="83" spans="2:8" ht="16.5" hidden="1" thickBot="1">
      <c r="B83" s="24" t="s">
        <v>12</v>
      </c>
      <c r="C83" s="29"/>
      <c r="D83" s="29"/>
      <c r="E83" s="29"/>
      <c r="F83" s="29"/>
      <c r="G83" s="29"/>
      <c r="H83" s="29"/>
    </row>
    <row r="84" spans="2:8" ht="32.25" thickBot="1">
      <c r="B84" s="71" t="s">
        <v>83</v>
      </c>
      <c r="C84" s="77">
        <v>99800</v>
      </c>
      <c r="D84" s="29">
        <v>99800</v>
      </c>
      <c r="E84" s="29"/>
      <c r="F84" s="29"/>
      <c r="G84" s="29"/>
      <c r="H84" s="29"/>
    </row>
    <row r="85" spans="2:8" ht="16.5" thickBot="1">
      <c r="B85" s="27" t="s">
        <v>13</v>
      </c>
      <c r="C85" s="28">
        <f>+C80+C74</f>
        <v>252800</v>
      </c>
      <c r="D85" s="28">
        <f t="shared" ref="D85:H85" si="8">+D80+D74</f>
        <v>252800</v>
      </c>
      <c r="E85" s="28">
        <f t="shared" si="8"/>
        <v>25334</v>
      </c>
      <c r="F85" s="28">
        <f t="shared" si="8"/>
        <v>45656</v>
      </c>
      <c r="G85" s="28">
        <f t="shared" si="8"/>
        <v>51926</v>
      </c>
      <c r="H85" s="28">
        <f t="shared" si="8"/>
        <v>0</v>
      </c>
    </row>
    <row r="86" spans="2:8" ht="16.5" thickBot="1">
      <c r="B86" s="24"/>
      <c r="C86" s="29"/>
      <c r="D86" s="29"/>
      <c r="E86" s="29"/>
      <c r="F86" s="29"/>
      <c r="G86" s="29"/>
      <c r="H86" s="29"/>
    </row>
    <row r="87" spans="2:8" ht="16.5" thickBot="1">
      <c r="B87" s="24" t="s">
        <v>14</v>
      </c>
      <c r="C87" s="43"/>
      <c r="D87" s="43"/>
      <c r="E87" s="43"/>
      <c r="F87" s="43"/>
      <c r="G87" s="43"/>
      <c r="H87" s="43"/>
    </row>
    <row r="88" spans="2:8">
      <c r="B88" s="44"/>
      <c r="C88" s="45"/>
      <c r="D88" s="45"/>
      <c r="E88" s="45"/>
      <c r="F88" s="45"/>
      <c r="G88" s="45"/>
      <c r="H88" s="45"/>
    </row>
    <row r="89" spans="2:8" ht="16.5" thickBot="1">
      <c r="B89" s="44"/>
      <c r="C89" s="45"/>
      <c r="D89" s="45"/>
      <c r="E89" s="45"/>
      <c r="F89" s="45"/>
      <c r="G89" s="45"/>
      <c r="H89" s="45"/>
    </row>
    <row r="90" spans="2:8" ht="16.5" thickBot="1">
      <c r="B90" s="93" t="s">
        <v>91</v>
      </c>
      <c r="C90" s="94"/>
      <c r="D90" s="94"/>
      <c r="E90" s="94"/>
      <c r="F90" s="94"/>
      <c r="G90" s="94"/>
      <c r="H90" s="95"/>
    </row>
    <row r="91" spans="2:8" ht="12.75" customHeight="1">
      <c r="B91" s="21" t="s">
        <v>2</v>
      </c>
      <c r="C91" s="96" t="s">
        <v>71</v>
      </c>
      <c r="D91" s="99" t="s">
        <v>72</v>
      </c>
      <c r="E91" s="22" t="s">
        <v>4</v>
      </c>
      <c r="F91" s="22" t="s">
        <v>4</v>
      </c>
      <c r="G91" s="22" t="s">
        <v>4</v>
      </c>
      <c r="H91" s="22" t="s">
        <v>4</v>
      </c>
    </row>
    <row r="92" spans="2:8">
      <c r="B92" s="21" t="s">
        <v>3</v>
      </c>
      <c r="C92" s="97"/>
      <c r="D92" s="100"/>
      <c r="E92" s="23" t="s">
        <v>5</v>
      </c>
      <c r="F92" s="23" t="s">
        <v>5</v>
      </c>
      <c r="G92" s="23" t="s">
        <v>5</v>
      </c>
      <c r="H92" s="23" t="s">
        <v>5</v>
      </c>
    </row>
    <row r="93" spans="2:8" ht="41.25" customHeight="1" thickBot="1">
      <c r="B93" s="24"/>
      <c r="C93" s="98"/>
      <c r="D93" s="101"/>
      <c r="E93" s="25" t="s">
        <v>73</v>
      </c>
      <c r="F93" s="26" t="s">
        <v>74</v>
      </c>
      <c r="G93" s="26" t="s">
        <v>75</v>
      </c>
      <c r="H93" s="26" t="s">
        <v>76</v>
      </c>
    </row>
    <row r="94" spans="2:8" ht="16.5" thickBot="1">
      <c r="B94" s="27" t="s">
        <v>6</v>
      </c>
      <c r="C94" s="28">
        <f>+C96+C97+C98</f>
        <v>385000</v>
      </c>
      <c r="D94" s="28">
        <f t="shared" ref="D94:H94" si="9">+D96+D97+D98</f>
        <v>385000</v>
      </c>
      <c r="E94" s="28">
        <f t="shared" si="9"/>
        <v>46370</v>
      </c>
      <c r="F94" s="28">
        <f t="shared" si="9"/>
        <v>220740</v>
      </c>
      <c r="G94" s="28">
        <f t="shared" si="9"/>
        <v>324823</v>
      </c>
      <c r="H94" s="28">
        <f t="shared" si="9"/>
        <v>0</v>
      </c>
    </row>
    <row r="95" spans="2:8" ht="16.5" thickBot="1">
      <c r="B95" s="24" t="s">
        <v>7</v>
      </c>
      <c r="C95" s="29"/>
      <c r="D95" s="29"/>
      <c r="E95" s="29"/>
      <c r="F95" s="29"/>
      <c r="G95" s="29"/>
      <c r="H95" s="29"/>
    </row>
    <row r="96" spans="2:8" ht="16.5" thickBot="1">
      <c r="B96" s="30" t="s">
        <v>8</v>
      </c>
      <c r="C96" s="29"/>
      <c r="D96" s="29"/>
      <c r="E96" s="29"/>
      <c r="F96" s="29"/>
      <c r="G96" s="29"/>
      <c r="H96" s="29"/>
    </row>
    <row r="97" spans="2:8" ht="16.5" thickBot="1">
      <c r="B97" s="30" t="s">
        <v>9</v>
      </c>
      <c r="C97" s="29">
        <v>385000</v>
      </c>
      <c r="D97" s="29">
        <v>385000</v>
      </c>
      <c r="E97" s="59">
        <v>46370</v>
      </c>
      <c r="F97" s="29">
        <v>218292</v>
      </c>
      <c r="G97" s="29">
        <v>322375</v>
      </c>
      <c r="H97" s="29"/>
    </row>
    <row r="98" spans="2:8" ht="16.5" thickBot="1">
      <c r="B98" s="30" t="s">
        <v>10</v>
      </c>
      <c r="C98" s="29"/>
      <c r="D98" s="29"/>
      <c r="E98" s="29"/>
      <c r="F98" s="29">
        <v>2448</v>
      </c>
      <c r="G98" s="29">
        <v>2448</v>
      </c>
      <c r="H98" s="29"/>
    </row>
    <row r="99" spans="2:8" ht="16.5" thickBot="1">
      <c r="B99" s="24"/>
      <c r="C99" s="29"/>
      <c r="D99" s="29"/>
      <c r="E99" s="29"/>
      <c r="F99" s="29"/>
      <c r="G99" s="29"/>
      <c r="H99" s="29"/>
    </row>
    <row r="100" spans="2:8" s="31" customFormat="1" ht="32.25" thickBot="1">
      <c r="B100" s="27" t="s">
        <v>11</v>
      </c>
      <c r="C100" s="28">
        <f>+SUM(C101:C104)</f>
        <v>0</v>
      </c>
      <c r="D100" s="28">
        <f t="shared" ref="D100:H100" si="10">+SUM(D101:D104)</f>
        <v>0</v>
      </c>
      <c r="E100" s="28">
        <f t="shared" si="10"/>
        <v>0</v>
      </c>
      <c r="F100" s="28">
        <f t="shared" si="10"/>
        <v>0</v>
      </c>
      <c r="G100" s="28">
        <f t="shared" si="10"/>
        <v>0</v>
      </c>
      <c r="H100" s="28">
        <f t="shared" si="10"/>
        <v>0</v>
      </c>
    </row>
    <row r="101" spans="2:8" ht="16.5" thickBot="1">
      <c r="B101" s="24" t="s">
        <v>18</v>
      </c>
      <c r="C101" s="29"/>
      <c r="D101" s="29"/>
      <c r="E101" s="29"/>
      <c r="F101" s="29"/>
      <c r="G101" s="29"/>
      <c r="H101" s="29"/>
    </row>
    <row r="102" spans="2:8" ht="16.5" hidden="1" thickBot="1">
      <c r="B102" s="24" t="s">
        <v>12</v>
      </c>
      <c r="C102" s="29"/>
      <c r="D102" s="29"/>
      <c r="E102" s="29"/>
      <c r="F102" s="29"/>
      <c r="G102" s="29"/>
      <c r="H102" s="29"/>
    </row>
    <row r="103" spans="2:8" ht="16.5" hidden="1" thickBot="1">
      <c r="B103" s="24" t="s">
        <v>12</v>
      </c>
      <c r="C103" s="29"/>
      <c r="D103" s="29"/>
      <c r="E103" s="29"/>
      <c r="F103" s="29"/>
      <c r="G103" s="29"/>
      <c r="H103" s="29"/>
    </row>
    <row r="104" spans="2:8" ht="16.5" thickBot="1">
      <c r="B104" s="24"/>
      <c r="C104" s="29"/>
      <c r="D104" s="29"/>
      <c r="E104" s="29"/>
      <c r="F104" s="29"/>
      <c r="G104" s="29"/>
      <c r="H104" s="29"/>
    </row>
    <row r="105" spans="2:8" ht="16.5" thickBot="1">
      <c r="B105" s="27" t="s">
        <v>13</v>
      </c>
      <c r="C105" s="28">
        <f>+C100+C94</f>
        <v>385000</v>
      </c>
      <c r="D105" s="28">
        <f t="shared" ref="D105:H105" si="11">+D100+D94</f>
        <v>385000</v>
      </c>
      <c r="E105" s="28">
        <f t="shared" si="11"/>
        <v>46370</v>
      </c>
      <c r="F105" s="28">
        <f t="shared" si="11"/>
        <v>220740</v>
      </c>
      <c r="G105" s="28">
        <f t="shared" si="11"/>
        <v>324823</v>
      </c>
      <c r="H105" s="28">
        <f t="shared" si="11"/>
        <v>0</v>
      </c>
    </row>
    <row r="106" spans="2:8" ht="16.5" thickBot="1">
      <c r="B106" s="24"/>
      <c r="C106" s="29"/>
      <c r="D106" s="29"/>
      <c r="E106" s="29"/>
      <c r="F106" s="29"/>
      <c r="G106" s="29"/>
      <c r="H106" s="29"/>
    </row>
    <row r="107" spans="2:8" ht="16.5" thickBot="1">
      <c r="B107" s="24" t="s">
        <v>14</v>
      </c>
      <c r="C107" s="43"/>
      <c r="D107" s="43"/>
      <c r="E107" s="43"/>
      <c r="F107" s="43"/>
      <c r="G107" s="43"/>
      <c r="H107" s="43"/>
    </row>
    <row r="108" spans="2:8">
      <c r="B108" s="44"/>
      <c r="C108" s="45"/>
      <c r="D108" s="45"/>
      <c r="E108" s="45"/>
      <c r="F108" s="45"/>
      <c r="G108" s="45"/>
      <c r="H108" s="45"/>
    </row>
    <row r="109" spans="2:8" ht="16.5" thickBot="1">
      <c r="B109" s="44"/>
      <c r="C109" s="45"/>
      <c r="D109" s="45"/>
      <c r="E109" s="45"/>
      <c r="F109" s="45"/>
      <c r="G109" s="45"/>
      <c r="H109" s="45"/>
    </row>
    <row r="110" spans="2:8" ht="16.5" thickBot="1">
      <c r="B110" s="93" t="s">
        <v>92</v>
      </c>
      <c r="C110" s="94"/>
      <c r="D110" s="94"/>
      <c r="E110" s="94"/>
      <c r="F110" s="94"/>
      <c r="G110" s="94"/>
      <c r="H110" s="95"/>
    </row>
    <row r="111" spans="2:8" ht="12.75" customHeight="1">
      <c r="B111" s="21" t="s">
        <v>2</v>
      </c>
      <c r="C111" s="96" t="s">
        <v>71</v>
      </c>
      <c r="D111" s="99" t="s">
        <v>72</v>
      </c>
      <c r="E111" s="22" t="s">
        <v>4</v>
      </c>
      <c r="F111" s="22" t="s">
        <v>4</v>
      </c>
      <c r="G111" s="22" t="s">
        <v>4</v>
      </c>
      <c r="H111" s="22" t="s">
        <v>4</v>
      </c>
    </row>
    <row r="112" spans="2:8">
      <c r="B112" s="21" t="s">
        <v>3</v>
      </c>
      <c r="C112" s="97"/>
      <c r="D112" s="100"/>
      <c r="E112" s="23" t="s">
        <v>5</v>
      </c>
      <c r="F112" s="23" t="s">
        <v>5</v>
      </c>
      <c r="G112" s="23" t="s">
        <v>5</v>
      </c>
      <c r="H112" s="23" t="s">
        <v>5</v>
      </c>
    </row>
    <row r="113" spans="2:8" ht="41.25" customHeight="1" thickBot="1">
      <c r="B113" s="24"/>
      <c r="C113" s="98"/>
      <c r="D113" s="101"/>
      <c r="E113" s="25" t="s">
        <v>73</v>
      </c>
      <c r="F113" s="26" t="s">
        <v>74</v>
      </c>
      <c r="G113" s="26" t="s">
        <v>75</v>
      </c>
      <c r="H113" s="26" t="s">
        <v>76</v>
      </c>
    </row>
    <row r="114" spans="2:8" ht="16.5" thickBot="1">
      <c r="B114" s="27" t="s">
        <v>6</v>
      </c>
      <c r="C114" s="28">
        <f>+C116+C117+C118</f>
        <v>0</v>
      </c>
      <c r="D114" s="28">
        <f t="shared" ref="D114:H114" si="12">+D116+D117+D118</f>
        <v>0</v>
      </c>
      <c r="E114" s="28">
        <f>+E116+E117+E118</f>
        <v>0</v>
      </c>
      <c r="F114" s="28">
        <f t="shared" si="12"/>
        <v>0</v>
      </c>
      <c r="G114" s="28">
        <f t="shared" si="12"/>
        <v>0</v>
      </c>
      <c r="H114" s="28">
        <f t="shared" si="12"/>
        <v>0</v>
      </c>
    </row>
    <row r="115" spans="2:8" ht="12" customHeight="1" thickBot="1">
      <c r="B115" s="24" t="s">
        <v>7</v>
      </c>
      <c r="C115" s="29"/>
      <c r="D115" s="29"/>
      <c r="E115" s="60"/>
      <c r="F115" s="29"/>
      <c r="G115" s="29"/>
      <c r="H115" s="29"/>
    </row>
    <row r="116" spans="2:8" ht="16.5" thickBot="1">
      <c r="B116" s="30" t="s">
        <v>8</v>
      </c>
      <c r="C116" s="29"/>
      <c r="D116" s="53"/>
      <c r="E116" s="61"/>
      <c r="F116" s="29"/>
      <c r="G116" s="29"/>
      <c r="H116" s="29"/>
    </row>
    <row r="117" spans="2:8" ht="16.5" thickBot="1">
      <c r="B117" s="30" t="s">
        <v>9</v>
      </c>
      <c r="C117" s="29"/>
      <c r="D117" s="53"/>
      <c r="E117" s="62"/>
      <c r="F117" s="29"/>
      <c r="G117" s="29"/>
      <c r="H117" s="29"/>
    </row>
    <row r="118" spans="2:8" ht="16.5" thickBot="1">
      <c r="B118" s="30" t="s">
        <v>10</v>
      </c>
      <c r="C118" s="29"/>
      <c r="D118" s="53"/>
      <c r="E118" s="63"/>
      <c r="F118" s="29"/>
      <c r="G118" s="29"/>
      <c r="H118" s="29"/>
    </row>
    <row r="119" spans="2:8" ht="16.5" thickBot="1">
      <c r="B119" s="24"/>
      <c r="C119" s="29"/>
      <c r="D119" s="53"/>
      <c r="E119" s="64"/>
      <c r="F119" s="29"/>
      <c r="G119" s="29"/>
      <c r="H119" s="29"/>
    </row>
    <row r="120" spans="2:8" s="31" customFormat="1" ht="32.25" thickBot="1">
      <c r="B120" s="27" t="s">
        <v>11</v>
      </c>
      <c r="C120" s="28">
        <f>+SUM(C121:C128)</f>
        <v>6844500</v>
      </c>
      <c r="D120" s="28">
        <f t="shared" ref="D120:G120" si="13">+SUM(D121:D128)</f>
        <v>6844500</v>
      </c>
      <c r="E120" s="28">
        <f t="shared" si="13"/>
        <v>404440</v>
      </c>
      <c r="F120" s="28">
        <f>+SUM(F121:F128)</f>
        <v>1128280</v>
      </c>
      <c r="G120" s="28">
        <f t="shared" si="13"/>
        <v>1694305</v>
      </c>
      <c r="H120" s="28">
        <f>+SUM(H121:H128)</f>
        <v>0</v>
      </c>
    </row>
    <row r="121" spans="2:8" ht="16.5" thickBot="1">
      <c r="B121" s="24" t="s">
        <v>18</v>
      </c>
      <c r="C121" s="29"/>
      <c r="D121" s="29"/>
      <c r="E121" s="29"/>
      <c r="F121" s="29"/>
      <c r="G121" s="29"/>
      <c r="H121" s="29"/>
    </row>
    <row r="122" spans="2:8" ht="16.5" thickBot="1">
      <c r="B122" s="24" t="s">
        <v>70</v>
      </c>
      <c r="C122" s="29"/>
      <c r="D122" s="29"/>
      <c r="E122" s="29"/>
      <c r="F122" s="29"/>
      <c r="G122" s="29"/>
      <c r="H122" s="29"/>
    </row>
    <row r="123" spans="2:8" ht="16.5" thickBot="1">
      <c r="B123" s="30" t="s">
        <v>8</v>
      </c>
      <c r="C123" s="29"/>
      <c r="D123" s="29"/>
      <c r="E123" s="29"/>
      <c r="F123" s="29"/>
      <c r="G123" s="29">
        <v>16995</v>
      </c>
      <c r="H123" s="29"/>
    </row>
    <row r="124" spans="2:8" ht="16.5" thickBot="1">
      <c r="B124" s="30" t="s">
        <v>9</v>
      </c>
      <c r="C124" s="29"/>
      <c r="D124" s="29"/>
      <c r="E124" s="65"/>
      <c r="F124" s="29"/>
      <c r="G124" s="29">
        <v>0</v>
      </c>
      <c r="H124" s="29"/>
    </row>
    <row r="125" spans="2:8" ht="16.5" thickBot="1">
      <c r="B125" s="30" t="s">
        <v>10</v>
      </c>
      <c r="C125" s="29"/>
      <c r="D125" s="36"/>
      <c r="E125" s="66"/>
      <c r="F125" s="29"/>
      <c r="G125" s="29">
        <v>14353</v>
      </c>
      <c r="H125" s="29"/>
    </row>
    <row r="126" spans="2:8" ht="30" customHeight="1" thickBot="1">
      <c r="B126" s="24" t="s">
        <v>64</v>
      </c>
      <c r="C126" s="78">
        <v>6000000</v>
      </c>
      <c r="D126" s="29">
        <v>6000000</v>
      </c>
      <c r="E126" s="36">
        <v>404440</v>
      </c>
      <c r="F126" s="79">
        <v>705980</v>
      </c>
      <c r="G126" s="29">
        <v>1662957</v>
      </c>
      <c r="H126" s="29"/>
    </row>
    <row r="127" spans="2:8" ht="32.25" thickBot="1">
      <c r="B127" s="24" t="s">
        <v>65</v>
      </c>
      <c r="C127" s="72">
        <v>844500</v>
      </c>
      <c r="D127" s="29">
        <v>844500</v>
      </c>
      <c r="E127" s="29"/>
      <c r="F127" s="79">
        <v>422300</v>
      </c>
      <c r="G127" s="29"/>
      <c r="H127" s="29"/>
    </row>
    <row r="128" spans="2:8" ht="32.25" thickBot="1">
      <c r="B128" s="24" t="s">
        <v>66</v>
      </c>
      <c r="C128" s="29"/>
      <c r="D128" s="29"/>
      <c r="E128" s="29"/>
      <c r="F128" s="29"/>
      <c r="G128" s="29"/>
      <c r="H128" s="29"/>
    </row>
    <row r="129" spans="2:8" ht="16.5" thickBot="1">
      <c r="B129" s="68" t="s">
        <v>67</v>
      </c>
      <c r="C129" s="69"/>
      <c r="D129" s="69"/>
      <c r="E129" s="29"/>
      <c r="F129" s="29"/>
      <c r="G129" s="29"/>
      <c r="H129" s="29"/>
    </row>
    <row r="130" spans="2:8" ht="16.5" thickBot="1">
      <c r="B130" s="24"/>
      <c r="C130" s="29"/>
      <c r="D130" s="29"/>
      <c r="E130" s="29"/>
      <c r="F130" s="29"/>
      <c r="G130" s="29"/>
      <c r="H130" s="29"/>
    </row>
    <row r="131" spans="2:8" ht="16.5" thickBot="1">
      <c r="B131" s="27" t="s">
        <v>13</v>
      </c>
      <c r="C131" s="28">
        <f>+C120+C114</f>
        <v>6844500</v>
      </c>
      <c r="D131" s="28">
        <f t="shared" ref="D131:H131" si="14">+D120+D114</f>
        <v>6844500</v>
      </c>
      <c r="E131" s="28">
        <f t="shared" si="14"/>
        <v>404440</v>
      </c>
      <c r="F131" s="28">
        <f t="shared" si="14"/>
        <v>1128280</v>
      </c>
      <c r="G131" s="28">
        <f t="shared" si="14"/>
        <v>1694305</v>
      </c>
      <c r="H131" s="28">
        <f t="shared" si="14"/>
        <v>0</v>
      </c>
    </row>
    <row r="132" spans="2:8" ht="16.5" thickBot="1">
      <c r="B132" s="24"/>
      <c r="C132" s="29"/>
      <c r="D132" s="29"/>
      <c r="E132" s="29"/>
      <c r="F132" s="29"/>
      <c r="G132" s="29"/>
      <c r="H132" s="29"/>
    </row>
    <row r="133" spans="2:8" ht="16.5" thickBot="1">
      <c r="B133" s="24" t="s">
        <v>14</v>
      </c>
      <c r="C133" s="43"/>
      <c r="D133" s="43"/>
      <c r="E133" s="43"/>
      <c r="F133" s="43"/>
      <c r="G133" s="43"/>
      <c r="H133" s="43"/>
    </row>
    <row r="134" spans="2:8">
      <c r="B134" s="44"/>
      <c r="C134" s="45"/>
      <c r="D134" s="45"/>
      <c r="E134" s="45"/>
      <c r="F134" s="45"/>
      <c r="G134" s="45"/>
      <c r="H134" s="45"/>
    </row>
    <row r="135" spans="2:8" ht="16.5" thickBot="1">
      <c r="B135" s="44"/>
      <c r="C135" s="45"/>
      <c r="D135" s="45"/>
      <c r="E135" s="45"/>
      <c r="F135" s="45"/>
      <c r="G135" s="45"/>
      <c r="H135" s="45"/>
    </row>
    <row r="136" spans="2:8" ht="26.25" customHeight="1" thickBot="1">
      <c r="B136" s="93" t="s">
        <v>93</v>
      </c>
      <c r="C136" s="94"/>
      <c r="D136" s="94"/>
      <c r="E136" s="94"/>
      <c r="F136" s="94"/>
      <c r="G136" s="94"/>
      <c r="H136" s="95"/>
    </row>
    <row r="137" spans="2:8" ht="12.75" customHeight="1">
      <c r="B137" s="21" t="s">
        <v>2</v>
      </c>
      <c r="C137" s="96" t="s">
        <v>71</v>
      </c>
      <c r="D137" s="99" t="s">
        <v>72</v>
      </c>
      <c r="E137" s="22" t="s">
        <v>4</v>
      </c>
      <c r="F137" s="22" t="s">
        <v>4</v>
      </c>
      <c r="G137" s="22" t="s">
        <v>4</v>
      </c>
      <c r="H137" s="22" t="s">
        <v>4</v>
      </c>
    </row>
    <row r="138" spans="2:8">
      <c r="B138" s="21" t="s">
        <v>3</v>
      </c>
      <c r="C138" s="97"/>
      <c r="D138" s="100"/>
      <c r="E138" s="23" t="s">
        <v>5</v>
      </c>
      <c r="F138" s="23" t="s">
        <v>5</v>
      </c>
      <c r="G138" s="23" t="s">
        <v>5</v>
      </c>
      <c r="H138" s="23" t="s">
        <v>5</v>
      </c>
    </row>
    <row r="139" spans="2:8" ht="41.25" customHeight="1" thickBot="1">
      <c r="B139" s="24"/>
      <c r="C139" s="98"/>
      <c r="D139" s="101"/>
      <c r="E139" s="25" t="s">
        <v>73</v>
      </c>
      <c r="F139" s="26" t="s">
        <v>74</v>
      </c>
      <c r="G139" s="26" t="s">
        <v>75</v>
      </c>
      <c r="H139" s="26" t="s">
        <v>76</v>
      </c>
    </row>
    <row r="140" spans="2:8" ht="16.5" thickBot="1">
      <c r="B140" s="27" t="s">
        <v>6</v>
      </c>
      <c r="C140" s="28">
        <f>+C142+C143+C144</f>
        <v>0</v>
      </c>
      <c r="D140" s="28">
        <f t="shared" ref="D140:H140" si="15">+D142+D143+D144</f>
        <v>0</v>
      </c>
      <c r="E140" s="28">
        <f t="shared" si="15"/>
        <v>4480</v>
      </c>
      <c r="F140" s="28">
        <f t="shared" si="15"/>
        <v>200902</v>
      </c>
      <c r="G140" s="28">
        <f t="shared" si="15"/>
        <v>218084</v>
      </c>
      <c r="H140" s="28">
        <f t="shared" si="15"/>
        <v>0</v>
      </c>
    </row>
    <row r="141" spans="2:8" ht="16.5" thickBot="1">
      <c r="B141" s="24" t="s">
        <v>7</v>
      </c>
      <c r="C141" s="29"/>
      <c r="D141" s="29"/>
      <c r="E141" s="29"/>
      <c r="F141" s="29"/>
      <c r="G141" s="29"/>
      <c r="H141" s="29"/>
    </row>
    <row r="142" spans="2:8" ht="16.5" thickBot="1">
      <c r="B142" s="30" t="s">
        <v>8</v>
      </c>
      <c r="C142" s="29"/>
      <c r="D142" s="29"/>
      <c r="E142" s="29"/>
      <c r="F142" s="29"/>
      <c r="G142" s="29"/>
      <c r="H142" s="29"/>
    </row>
    <row r="143" spans="2:8" ht="16.5" thickBot="1">
      <c r="B143" s="30" t="s">
        <v>9</v>
      </c>
      <c r="C143" s="29"/>
      <c r="D143" s="29"/>
      <c r="E143" s="59">
        <v>4480</v>
      </c>
      <c r="F143" s="29">
        <v>200902</v>
      </c>
      <c r="G143" s="29">
        <v>218084</v>
      </c>
      <c r="H143" s="29"/>
    </row>
    <row r="144" spans="2:8" ht="16.5" thickBot="1">
      <c r="B144" s="30" t="s">
        <v>10</v>
      </c>
      <c r="C144" s="29"/>
      <c r="D144" s="29"/>
      <c r="E144" s="40"/>
      <c r="F144" s="29"/>
      <c r="G144" s="29"/>
      <c r="H144" s="29"/>
    </row>
    <row r="145" spans="2:8" ht="16.5" thickBot="1">
      <c r="B145" s="24"/>
      <c r="C145" s="29"/>
      <c r="D145" s="29"/>
      <c r="E145" s="29"/>
      <c r="F145" s="29"/>
      <c r="G145" s="29"/>
      <c r="H145" s="29"/>
    </row>
    <row r="146" spans="2:8" s="31" customFormat="1" ht="32.25" thickBot="1">
      <c r="B146" s="27" t="s">
        <v>11</v>
      </c>
      <c r="C146" s="28">
        <f>+SUM(C147:C150)</f>
        <v>147300</v>
      </c>
      <c r="D146" s="28">
        <f t="shared" ref="D146:H146" si="16">+SUM(D147:D150)</f>
        <v>147300</v>
      </c>
      <c r="E146" s="28">
        <f t="shared" si="16"/>
        <v>0</v>
      </c>
      <c r="F146" s="28">
        <f t="shared" si="16"/>
        <v>0</v>
      </c>
      <c r="G146" s="28">
        <f t="shared" si="16"/>
        <v>0</v>
      </c>
      <c r="H146" s="28">
        <f t="shared" si="16"/>
        <v>0</v>
      </c>
    </row>
    <row r="147" spans="2:8" ht="16.5" thickBot="1">
      <c r="B147" s="24" t="s">
        <v>18</v>
      </c>
      <c r="C147" s="29"/>
      <c r="D147" s="29"/>
      <c r="E147" s="29"/>
      <c r="F147" s="29"/>
      <c r="G147" s="29"/>
      <c r="H147" s="29"/>
    </row>
    <row r="148" spans="2:8" ht="16.5" hidden="1" thickBot="1">
      <c r="B148" s="24" t="s">
        <v>12</v>
      </c>
      <c r="C148" s="29"/>
      <c r="D148" s="29"/>
      <c r="E148" s="29"/>
      <c r="F148" s="29"/>
      <c r="G148" s="29"/>
      <c r="H148" s="29"/>
    </row>
    <row r="149" spans="2:8" ht="16.5" hidden="1" thickBot="1">
      <c r="B149" s="24" t="s">
        <v>12</v>
      </c>
      <c r="C149" s="29"/>
      <c r="D149" s="29"/>
      <c r="E149" s="29"/>
      <c r="F149" s="29"/>
      <c r="G149" s="29"/>
      <c r="H149" s="29"/>
    </row>
    <row r="150" spans="2:8" ht="48" thickBot="1">
      <c r="B150" s="57" t="s">
        <v>84</v>
      </c>
      <c r="C150" s="58">
        <v>147300</v>
      </c>
      <c r="D150" s="29">
        <v>147300</v>
      </c>
      <c r="E150" s="29"/>
      <c r="F150" s="29"/>
      <c r="G150" s="29"/>
      <c r="H150" s="29"/>
    </row>
    <row r="151" spans="2:8" ht="16.5" thickBot="1">
      <c r="B151" s="27" t="s">
        <v>13</v>
      </c>
      <c r="C151" s="28">
        <f>+C146+C140</f>
        <v>147300</v>
      </c>
      <c r="D151" s="28">
        <f t="shared" ref="D151:H151" si="17">+D146+D140</f>
        <v>147300</v>
      </c>
      <c r="E151" s="28">
        <f t="shared" si="17"/>
        <v>4480</v>
      </c>
      <c r="F151" s="28">
        <f t="shared" si="17"/>
        <v>200902</v>
      </c>
      <c r="G151" s="28">
        <f t="shared" si="17"/>
        <v>218084</v>
      </c>
      <c r="H151" s="28">
        <f t="shared" si="17"/>
        <v>0</v>
      </c>
    </row>
    <row r="152" spans="2:8" ht="16.5" thickBot="1">
      <c r="B152" s="24"/>
      <c r="C152" s="29"/>
      <c r="D152" s="29"/>
      <c r="E152" s="29"/>
      <c r="F152" s="29"/>
      <c r="G152" s="29"/>
      <c r="H152" s="29"/>
    </row>
    <row r="153" spans="2:8" ht="16.5" thickBot="1">
      <c r="B153" s="24" t="s">
        <v>14</v>
      </c>
      <c r="C153" s="43"/>
      <c r="D153" s="43"/>
      <c r="E153" s="43"/>
      <c r="F153" s="43"/>
      <c r="G153" s="43"/>
      <c r="H153" s="43"/>
    </row>
    <row r="154" spans="2:8">
      <c r="B154" s="44"/>
      <c r="C154" s="45"/>
      <c r="D154" s="45"/>
      <c r="E154" s="45"/>
      <c r="F154" s="45"/>
      <c r="G154" s="45"/>
      <c r="H154" s="45"/>
    </row>
    <row r="155" spans="2:8" ht="16.5" thickBot="1">
      <c r="B155" s="44"/>
      <c r="C155" s="45"/>
      <c r="D155" s="45"/>
      <c r="E155" s="45"/>
      <c r="F155" s="45"/>
      <c r="G155" s="45"/>
      <c r="H155" s="45"/>
    </row>
    <row r="156" spans="2:8" ht="16.5" thickBot="1">
      <c r="B156" s="93" t="s">
        <v>94</v>
      </c>
      <c r="C156" s="94"/>
      <c r="D156" s="94"/>
      <c r="E156" s="94"/>
      <c r="F156" s="94"/>
      <c r="G156" s="94"/>
      <c r="H156" s="95"/>
    </row>
    <row r="157" spans="2:8" ht="12.75" customHeight="1">
      <c r="B157" s="21" t="s">
        <v>2</v>
      </c>
      <c r="C157" s="96" t="s">
        <v>71</v>
      </c>
      <c r="D157" s="99" t="s">
        <v>72</v>
      </c>
      <c r="E157" s="22" t="s">
        <v>4</v>
      </c>
      <c r="F157" s="22" t="s">
        <v>4</v>
      </c>
      <c r="G157" s="22" t="s">
        <v>4</v>
      </c>
      <c r="H157" s="22" t="s">
        <v>4</v>
      </c>
    </row>
    <row r="158" spans="2:8">
      <c r="B158" s="21" t="s">
        <v>3</v>
      </c>
      <c r="C158" s="97"/>
      <c r="D158" s="100"/>
      <c r="E158" s="23" t="s">
        <v>5</v>
      </c>
      <c r="F158" s="23" t="s">
        <v>5</v>
      </c>
      <c r="G158" s="23" t="s">
        <v>5</v>
      </c>
      <c r="H158" s="23" t="s">
        <v>5</v>
      </c>
    </row>
    <row r="159" spans="2:8" ht="41.25" customHeight="1" thickBot="1">
      <c r="B159" s="24"/>
      <c r="C159" s="98"/>
      <c r="D159" s="101"/>
      <c r="E159" s="25" t="s">
        <v>73</v>
      </c>
      <c r="F159" s="26" t="s">
        <v>74</v>
      </c>
      <c r="G159" s="26" t="s">
        <v>75</v>
      </c>
      <c r="H159" s="26" t="s">
        <v>76</v>
      </c>
    </row>
    <row r="160" spans="2:8" ht="16.5" thickBot="1">
      <c r="B160" s="27" t="s">
        <v>6</v>
      </c>
      <c r="C160" s="28">
        <f>+C162+C163+C164</f>
        <v>50000</v>
      </c>
      <c r="D160" s="28">
        <f t="shared" ref="D160:H160" si="18">+D162+D163+D164</f>
        <v>50000</v>
      </c>
      <c r="E160" s="28">
        <f t="shared" si="18"/>
        <v>2394</v>
      </c>
      <c r="F160" s="28">
        <f t="shared" si="18"/>
        <v>3409</v>
      </c>
      <c r="G160" s="28">
        <f t="shared" si="18"/>
        <v>4329</v>
      </c>
      <c r="H160" s="28">
        <f t="shared" si="18"/>
        <v>0</v>
      </c>
    </row>
    <row r="161" spans="2:8" ht="16.5" thickBot="1">
      <c r="B161" s="24" t="s">
        <v>7</v>
      </c>
      <c r="C161" s="29"/>
      <c r="D161" s="29"/>
      <c r="E161" s="29"/>
      <c r="F161" s="29"/>
      <c r="G161" s="29"/>
      <c r="H161" s="29"/>
    </row>
    <row r="162" spans="2:8" ht="16.5" thickBot="1">
      <c r="B162" s="30" t="s">
        <v>8</v>
      </c>
      <c r="C162" s="29"/>
      <c r="D162" s="29"/>
      <c r="E162" s="29"/>
      <c r="F162" s="29"/>
      <c r="G162" s="29"/>
      <c r="H162" s="29"/>
    </row>
    <row r="163" spans="2:8" ht="16.5" thickBot="1">
      <c r="B163" s="30" t="s">
        <v>9</v>
      </c>
      <c r="C163" s="29">
        <v>50000</v>
      </c>
      <c r="D163" s="29">
        <v>50000</v>
      </c>
      <c r="E163" s="55">
        <v>2394</v>
      </c>
      <c r="F163" s="29">
        <v>3409</v>
      </c>
      <c r="G163" s="29">
        <v>4329</v>
      </c>
      <c r="H163" s="29"/>
    </row>
    <row r="164" spans="2:8" ht="16.5" thickBot="1">
      <c r="B164" s="30" t="s">
        <v>10</v>
      </c>
      <c r="C164" s="29"/>
      <c r="D164" s="29"/>
      <c r="E164" s="29"/>
      <c r="F164" s="29"/>
      <c r="G164" s="29"/>
      <c r="H164" s="29"/>
    </row>
    <row r="165" spans="2:8" ht="16.5" thickBot="1">
      <c r="B165" s="24"/>
      <c r="C165" s="29"/>
      <c r="D165" s="29"/>
      <c r="E165" s="29"/>
      <c r="F165" s="29"/>
      <c r="G165" s="29"/>
      <c r="H165" s="29"/>
    </row>
    <row r="166" spans="2:8" s="31" customFormat="1" ht="32.25" thickBot="1">
      <c r="B166" s="27" t="s">
        <v>11</v>
      </c>
      <c r="C166" s="28">
        <f>+SUM(C167:C170)</f>
        <v>0</v>
      </c>
      <c r="D166" s="28">
        <f t="shared" ref="D166:H166" si="19">+SUM(D167:D170)</f>
        <v>0</v>
      </c>
      <c r="E166" s="28">
        <f t="shared" si="19"/>
        <v>0</v>
      </c>
      <c r="F166" s="28">
        <f t="shared" si="19"/>
        <v>0</v>
      </c>
      <c r="G166" s="28">
        <f t="shared" si="19"/>
        <v>0</v>
      </c>
      <c r="H166" s="28">
        <f t="shared" si="19"/>
        <v>0</v>
      </c>
    </row>
    <row r="167" spans="2:8" ht="16.5" thickBot="1">
      <c r="B167" s="24" t="s">
        <v>18</v>
      </c>
      <c r="C167" s="29"/>
      <c r="D167" s="29"/>
      <c r="E167" s="29"/>
      <c r="F167" s="29"/>
      <c r="G167" s="29"/>
      <c r="H167" s="29"/>
    </row>
    <row r="168" spans="2:8" ht="16.5" hidden="1" thickBot="1">
      <c r="B168" s="24" t="s">
        <v>12</v>
      </c>
      <c r="C168" s="29"/>
      <c r="D168" s="29"/>
      <c r="E168" s="29"/>
      <c r="F168" s="29"/>
      <c r="G168" s="29"/>
      <c r="H168" s="29"/>
    </row>
    <row r="169" spans="2:8" ht="16.5" hidden="1" thickBot="1">
      <c r="B169" s="24" t="s">
        <v>12</v>
      </c>
      <c r="C169" s="29"/>
      <c r="D169" s="29"/>
      <c r="E169" s="29"/>
      <c r="F169" s="29"/>
      <c r="G169" s="29"/>
      <c r="H169" s="29"/>
    </row>
    <row r="170" spans="2:8" ht="16.5" thickBot="1">
      <c r="B170" s="24"/>
      <c r="C170" s="29"/>
      <c r="D170" s="29"/>
      <c r="E170" s="29"/>
      <c r="F170" s="29"/>
      <c r="G170" s="29"/>
      <c r="H170" s="29"/>
    </row>
    <row r="171" spans="2:8" ht="16.5" thickBot="1">
      <c r="B171" s="27" t="s">
        <v>13</v>
      </c>
      <c r="C171" s="28">
        <f>+C166+C160</f>
        <v>50000</v>
      </c>
      <c r="D171" s="28">
        <f t="shared" ref="D171:H171" si="20">+D166+D160</f>
        <v>50000</v>
      </c>
      <c r="E171" s="28">
        <f t="shared" si="20"/>
        <v>2394</v>
      </c>
      <c r="F171" s="28">
        <f t="shared" si="20"/>
        <v>3409</v>
      </c>
      <c r="G171" s="28">
        <f t="shared" si="20"/>
        <v>4329</v>
      </c>
      <c r="H171" s="28">
        <f t="shared" si="20"/>
        <v>0</v>
      </c>
    </row>
    <row r="172" spans="2:8" ht="16.5" thickBot="1">
      <c r="B172" s="24"/>
      <c r="C172" s="29"/>
      <c r="D172" s="29"/>
      <c r="E172" s="29"/>
      <c r="F172" s="29"/>
      <c r="G172" s="29"/>
      <c r="H172" s="29"/>
    </row>
    <row r="173" spans="2:8" ht="16.5" thickBot="1">
      <c r="B173" s="24" t="s">
        <v>14</v>
      </c>
      <c r="C173" s="43"/>
      <c r="D173" s="43"/>
      <c r="E173" s="43"/>
      <c r="F173" s="43"/>
      <c r="G173" s="43"/>
      <c r="H173" s="43"/>
    </row>
    <row r="174" spans="2:8">
      <c r="B174" s="44"/>
      <c r="C174" s="45"/>
      <c r="D174" s="45"/>
      <c r="E174" s="45"/>
      <c r="F174" s="45"/>
      <c r="G174" s="45"/>
      <c r="H174" s="45"/>
    </row>
    <row r="175" spans="2:8" ht="16.5" thickBot="1">
      <c r="B175" s="44"/>
      <c r="C175" s="45"/>
      <c r="D175" s="45"/>
      <c r="E175" s="45"/>
      <c r="F175" s="45"/>
      <c r="G175" s="45"/>
      <c r="H175" s="45"/>
    </row>
    <row r="176" spans="2:8" ht="16.5" thickBot="1">
      <c r="B176" s="93" t="s">
        <v>95</v>
      </c>
      <c r="C176" s="94"/>
      <c r="D176" s="94"/>
      <c r="E176" s="94"/>
      <c r="F176" s="94"/>
      <c r="G176" s="94"/>
      <c r="H176" s="95"/>
    </row>
    <row r="177" spans="2:8" ht="12.75" customHeight="1">
      <c r="B177" s="21" t="s">
        <v>2</v>
      </c>
      <c r="C177" s="96" t="s">
        <v>71</v>
      </c>
      <c r="D177" s="99" t="s">
        <v>72</v>
      </c>
      <c r="E177" s="22" t="s">
        <v>4</v>
      </c>
      <c r="F177" s="22" t="s">
        <v>4</v>
      </c>
      <c r="G177" s="22" t="s">
        <v>4</v>
      </c>
      <c r="H177" s="22" t="s">
        <v>4</v>
      </c>
    </row>
    <row r="178" spans="2:8">
      <c r="B178" s="21" t="s">
        <v>3</v>
      </c>
      <c r="C178" s="97"/>
      <c r="D178" s="100"/>
      <c r="E178" s="23" t="s">
        <v>5</v>
      </c>
      <c r="F178" s="23" t="s">
        <v>5</v>
      </c>
      <c r="G178" s="23" t="s">
        <v>5</v>
      </c>
      <c r="H178" s="23" t="s">
        <v>5</v>
      </c>
    </row>
    <row r="179" spans="2:8" ht="41.25" customHeight="1" thickBot="1">
      <c r="B179" s="24"/>
      <c r="C179" s="98"/>
      <c r="D179" s="101"/>
      <c r="E179" s="25" t="s">
        <v>73</v>
      </c>
      <c r="F179" s="26" t="s">
        <v>74</v>
      </c>
      <c r="G179" s="26" t="s">
        <v>75</v>
      </c>
      <c r="H179" s="26" t="s">
        <v>76</v>
      </c>
    </row>
    <row r="180" spans="2:8" ht="16.5" thickBot="1">
      <c r="B180" s="27" t="s">
        <v>6</v>
      </c>
      <c r="C180" s="28">
        <f>+C182+C183+C184</f>
        <v>0</v>
      </c>
      <c r="D180" s="28">
        <f t="shared" ref="D180:H180" si="21">+D182+D183+D184</f>
        <v>0</v>
      </c>
      <c r="E180" s="28">
        <f t="shared" si="21"/>
        <v>8924</v>
      </c>
      <c r="F180" s="28">
        <f t="shared" si="21"/>
        <v>15748</v>
      </c>
      <c r="G180" s="28">
        <f t="shared" si="21"/>
        <v>15748</v>
      </c>
      <c r="H180" s="28">
        <f t="shared" si="21"/>
        <v>0</v>
      </c>
    </row>
    <row r="181" spans="2:8" ht="16.5" thickBot="1">
      <c r="B181" s="24" t="s">
        <v>7</v>
      </c>
      <c r="C181" s="29"/>
      <c r="D181" s="29"/>
      <c r="E181" s="29"/>
      <c r="F181" s="29"/>
      <c r="G181" s="29"/>
      <c r="H181" s="29"/>
    </row>
    <row r="182" spans="2:8" ht="16.5" thickBot="1">
      <c r="B182" s="30" t="s">
        <v>8</v>
      </c>
      <c r="C182" s="29"/>
      <c r="D182" s="29"/>
      <c r="E182" s="29"/>
      <c r="F182" s="29"/>
      <c r="G182" s="29"/>
      <c r="H182" s="29"/>
    </row>
    <row r="183" spans="2:8" ht="16.5" thickBot="1">
      <c r="B183" s="30" t="s">
        <v>9</v>
      </c>
      <c r="C183" s="29"/>
      <c r="D183" s="29"/>
      <c r="E183" s="55">
        <v>8924</v>
      </c>
      <c r="F183" s="29">
        <v>15748</v>
      </c>
      <c r="G183" s="29">
        <v>15748</v>
      </c>
      <c r="H183" s="29"/>
    </row>
    <row r="184" spans="2:8" ht="16.5" thickBot="1">
      <c r="B184" s="30" t="s">
        <v>10</v>
      </c>
      <c r="C184" s="29"/>
      <c r="D184" s="29"/>
      <c r="E184" s="29"/>
      <c r="F184" s="29"/>
      <c r="G184" s="29"/>
      <c r="H184" s="29"/>
    </row>
    <row r="185" spans="2:8" ht="16.5" thickBot="1">
      <c r="B185" s="24"/>
      <c r="C185" s="29"/>
      <c r="D185" s="29"/>
      <c r="E185" s="29"/>
      <c r="F185" s="29"/>
      <c r="G185" s="29"/>
      <c r="H185" s="29"/>
    </row>
    <row r="186" spans="2:8" s="31" customFormat="1" ht="32.25" thickBot="1">
      <c r="B186" s="27" t="s">
        <v>11</v>
      </c>
      <c r="C186" s="28">
        <f>+SUM(C187:C190)</f>
        <v>0</v>
      </c>
      <c r="D186" s="28">
        <f t="shared" ref="D186:H186" si="22">+SUM(D187:D190)</f>
        <v>0</v>
      </c>
      <c r="E186" s="28">
        <f t="shared" si="22"/>
        <v>0</v>
      </c>
      <c r="F186" s="28">
        <f t="shared" si="22"/>
        <v>0</v>
      </c>
      <c r="G186" s="28">
        <f t="shared" si="22"/>
        <v>0</v>
      </c>
      <c r="H186" s="28">
        <f t="shared" si="22"/>
        <v>0</v>
      </c>
    </row>
    <row r="187" spans="2:8" ht="16.5" thickBot="1">
      <c r="B187" s="24" t="s">
        <v>18</v>
      </c>
      <c r="C187" s="29"/>
      <c r="D187" s="29"/>
      <c r="E187" s="29"/>
      <c r="F187" s="29"/>
      <c r="G187" s="29"/>
      <c r="H187" s="29"/>
    </row>
    <row r="188" spans="2:8" ht="16.5" hidden="1" thickBot="1">
      <c r="B188" s="24" t="s">
        <v>12</v>
      </c>
      <c r="C188" s="29"/>
      <c r="D188" s="29"/>
      <c r="E188" s="29"/>
      <c r="F188" s="29"/>
      <c r="G188" s="29"/>
      <c r="H188" s="29"/>
    </row>
    <row r="189" spans="2:8" ht="16.5" hidden="1" thickBot="1">
      <c r="B189" s="24" t="s">
        <v>12</v>
      </c>
      <c r="C189" s="29"/>
      <c r="D189" s="29"/>
      <c r="E189" s="29"/>
      <c r="F189" s="29"/>
      <c r="G189" s="29"/>
      <c r="H189" s="29"/>
    </row>
    <row r="190" spans="2:8" ht="16.5" thickBot="1">
      <c r="B190" s="24"/>
      <c r="C190" s="29"/>
      <c r="D190" s="29"/>
      <c r="E190" s="29"/>
      <c r="F190" s="29"/>
      <c r="G190" s="29"/>
      <c r="H190" s="29"/>
    </row>
    <row r="191" spans="2:8" ht="16.5" thickBot="1">
      <c r="B191" s="27" t="s">
        <v>13</v>
      </c>
      <c r="C191" s="28">
        <f>+C186+C180</f>
        <v>0</v>
      </c>
      <c r="D191" s="28">
        <f t="shared" ref="D191:H191" si="23">+D186+D180</f>
        <v>0</v>
      </c>
      <c r="E191" s="28">
        <f t="shared" si="23"/>
        <v>8924</v>
      </c>
      <c r="F191" s="28">
        <f t="shared" si="23"/>
        <v>15748</v>
      </c>
      <c r="G191" s="28">
        <f t="shared" si="23"/>
        <v>15748</v>
      </c>
      <c r="H191" s="28">
        <f t="shared" si="23"/>
        <v>0</v>
      </c>
    </row>
    <row r="192" spans="2:8" ht="16.5" thickBot="1">
      <c r="B192" s="24"/>
      <c r="C192" s="29"/>
      <c r="D192" s="29"/>
      <c r="E192" s="29"/>
      <c r="F192" s="29"/>
      <c r="G192" s="29"/>
      <c r="H192" s="29"/>
    </row>
    <row r="193" spans="2:8" ht="16.5" thickBot="1">
      <c r="B193" s="24" t="s">
        <v>14</v>
      </c>
      <c r="C193" s="43"/>
      <c r="D193" s="43"/>
      <c r="E193" s="43"/>
      <c r="F193" s="43"/>
      <c r="G193" s="43"/>
      <c r="H193" s="43"/>
    </row>
    <row r="194" spans="2:8">
      <c r="B194" s="44"/>
      <c r="C194" s="45"/>
      <c r="D194" s="45"/>
      <c r="E194" s="45"/>
      <c r="F194" s="45"/>
      <c r="G194" s="45"/>
      <c r="H194" s="45"/>
    </row>
    <row r="195" spans="2:8" ht="16.5" thickBot="1">
      <c r="B195" s="44"/>
      <c r="C195" s="45"/>
      <c r="D195" s="45"/>
      <c r="E195" s="45"/>
      <c r="F195" s="45"/>
      <c r="G195" s="45"/>
      <c r="H195" s="45"/>
    </row>
    <row r="196" spans="2:8" ht="16.5" thickBot="1">
      <c r="B196" s="93" t="s">
        <v>96</v>
      </c>
      <c r="C196" s="94"/>
      <c r="D196" s="94"/>
      <c r="E196" s="94"/>
      <c r="F196" s="94"/>
      <c r="G196" s="94"/>
      <c r="H196" s="95"/>
    </row>
    <row r="197" spans="2:8" ht="12.75" customHeight="1">
      <c r="B197" s="21" t="s">
        <v>2</v>
      </c>
      <c r="C197" s="96" t="s">
        <v>71</v>
      </c>
      <c r="D197" s="99" t="s">
        <v>72</v>
      </c>
      <c r="E197" s="22" t="s">
        <v>4</v>
      </c>
      <c r="F197" s="22" t="s">
        <v>4</v>
      </c>
      <c r="G197" s="22" t="s">
        <v>4</v>
      </c>
      <c r="H197" s="22" t="s">
        <v>4</v>
      </c>
    </row>
    <row r="198" spans="2:8">
      <c r="B198" s="21" t="s">
        <v>3</v>
      </c>
      <c r="C198" s="97"/>
      <c r="D198" s="100"/>
      <c r="E198" s="23" t="s">
        <v>5</v>
      </c>
      <c r="F198" s="23" t="s">
        <v>5</v>
      </c>
      <c r="G198" s="23" t="s">
        <v>5</v>
      </c>
      <c r="H198" s="23" t="s">
        <v>5</v>
      </c>
    </row>
    <row r="199" spans="2:8" ht="41.25" customHeight="1" thickBot="1">
      <c r="B199" s="24"/>
      <c r="C199" s="98"/>
      <c r="D199" s="101"/>
      <c r="E199" s="25" t="s">
        <v>73</v>
      </c>
      <c r="F199" s="26" t="s">
        <v>74</v>
      </c>
      <c r="G199" s="26" t="s">
        <v>75</v>
      </c>
      <c r="H199" s="26" t="s">
        <v>76</v>
      </c>
    </row>
    <row r="200" spans="2:8" ht="16.5" thickBot="1">
      <c r="B200" s="27" t="s">
        <v>6</v>
      </c>
      <c r="C200" s="28">
        <f>+C202+C203+C204</f>
        <v>460000</v>
      </c>
      <c r="D200" s="28">
        <f t="shared" ref="D200:H200" si="24">+D202+D203+D204</f>
        <v>460000</v>
      </c>
      <c r="E200" s="28">
        <f t="shared" si="24"/>
        <v>103097</v>
      </c>
      <c r="F200" s="28">
        <f t="shared" si="24"/>
        <v>223610</v>
      </c>
      <c r="G200" s="28">
        <f t="shared" si="24"/>
        <v>326766</v>
      </c>
      <c r="H200" s="28">
        <f t="shared" si="24"/>
        <v>0</v>
      </c>
    </row>
    <row r="201" spans="2:8" ht="16.5" thickBot="1">
      <c r="B201" s="24" t="s">
        <v>7</v>
      </c>
      <c r="C201" s="29"/>
      <c r="D201" s="29"/>
      <c r="E201" s="29"/>
      <c r="F201" s="29"/>
      <c r="G201" s="29"/>
      <c r="H201" s="29"/>
    </row>
    <row r="202" spans="2:8" ht="16.5" thickBot="1">
      <c r="B202" s="30" t="s">
        <v>8</v>
      </c>
      <c r="C202" s="29"/>
      <c r="D202" s="29"/>
      <c r="E202" s="29"/>
      <c r="F202" s="29"/>
      <c r="G202" s="29"/>
      <c r="H202" s="29"/>
    </row>
    <row r="203" spans="2:8" ht="16.5" thickBot="1">
      <c r="B203" s="30" t="s">
        <v>9</v>
      </c>
      <c r="C203" s="29">
        <v>460000</v>
      </c>
      <c r="D203" s="29">
        <v>460000</v>
      </c>
      <c r="E203" s="59">
        <v>103097</v>
      </c>
      <c r="F203" s="29">
        <v>223610</v>
      </c>
      <c r="G203" s="29">
        <v>326766</v>
      </c>
      <c r="H203" s="29"/>
    </row>
    <row r="204" spans="2:8" ht="16.5" thickBot="1">
      <c r="B204" s="30" t="s">
        <v>10</v>
      </c>
      <c r="C204" s="29"/>
      <c r="D204" s="29"/>
      <c r="E204" s="29"/>
      <c r="F204" s="29"/>
      <c r="G204" s="29"/>
      <c r="H204" s="29"/>
    </row>
    <row r="205" spans="2:8" ht="16.5" thickBot="1">
      <c r="B205" s="24"/>
      <c r="C205" s="29"/>
      <c r="D205" s="29"/>
      <c r="E205" s="29"/>
      <c r="F205" s="29"/>
      <c r="G205" s="29"/>
      <c r="H205" s="29"/>
    </row>
    <row r="206" spans="2:8" s="31" customFormat="1" ht="32.25" thickBot="1">
      <c r="B206" s="27" t="s">
        <v>11</v>
      </c>
      <c r="C206" s="28">
        <f>+SUM(C207:C210)</f>
        <v>0</v>
      </c>
      <c r="D206" s="28">
        <f t="shared" ref="D206:H206" si="25">+SUM(D207:D210)</f>
        <v>0</v>
      </c>
      <c r="E206" s="28">
        <f t="shared" si="25"/>
        <v>0</v>
      </c>
      <c r="F206" s="28">
        <f t="shared" si="25"/>
        <v>0</v>
      </c>
      <c r="G206" s="28">
        <f t="shared" si="25"/>
        <v>0</v>
      </c>
      <c r="H206" s="28">
        <f t="shared" si="25"/>
        <v>0</v>
      </c>
    </row>
    <row r="207" spans="2:8" ht="16.5" thickBot="1">
      <c r="B207" s="24" t="s">
        <v>18</v>
      </c>
      <c r="C207" s="29"/>
      <c r="D207" s="29"/>
      <c r="E207" s="29"/>
      <c r="F207" s="29"/>
      <c r="G207" s="29"/>
      <c r="H207" s="29"/>
    </row>
    <row r="208" spans="2:8" ht="16.5" hidden="1" thickBot="1">
      <c r="B208" s="24" t="s">
        <v>12</v>
      </c>
      <c r="C208" s="29"/>
      <c r="D208" s="29"/>
      <c r="E208" s="29"/>
      <c r="F208" s="29"/>
      <c r="G208" s="29"/>
      <c r="H208" s="29"/>
    </row>
    <row r="209" spans="2:8" ht="16.5" hidden="1" thickBot="1">
      <c r="B209" s="24" t="s">
        <v>12</v>
      </c>
      <c r="C209" s="29"/>
      <c r="D209" s="29"/>
      <c r="E209" s="29"/>
      <c r="F209" s="29"/>
      <c r="G209" s="29"/>
      <c r="H209" s="29"/>
    </row>
    <row r="210" spans="2:8" ht="16.5" thickBot="1">
      <c r="B210" s="24"/>
      <c r="C210" s="29"/>
      <c r="D210" s="29"/>
      <c r="E210" s="29"/>
      <c r="F210" s="29"/>
      <c r="G210" s="29"/>
      <c r="H210" s="29"/>
    </row>
    <row r="211" spans="2:8" ht="16.5" thickBot="1">
      <c r="B211" s="27" t="s">
        <v>13</v>
      </c>
      <c r="C211" s="28">
        <f>+C206+C200</f>
        <v>460000</v>
      </c>
      <c r="D211" s="28">
        <f t="shared" ref="D211:H211" si="26">+D206+D200</f>
        <v>460000</v>
      </c>
      <c r="E211" s="28">
        <f t="shared" si="26"/>
        <v>103097</v>
      </c>
      <c r="F211" s="28">
        <f t="shared" si="26"/>
        <v>223610</v>
      </c>
      <c r="G211" s="28">
        <f t="shared" si="26"/>
        <v>326766</v>
      </c>
      <c r="H211" s="28">
        <f t="shared" si="26"/>
        <v>0</v>
      </c>
    </row>
    <row r="212" spans="2:8" ht="16.5" thickBot="1">
      <c r="B212" s="24"/>
      <c r="C212" s="29"/>
      <c r="D212" s="29"/>
      <c r="E212" s="29"/>
      <c r="F212" s="29"/>
      <c r="G212" s="29"/>
      <c r="H212" s="29"/>
    </row>
    <row r="213" spans="2:8" ht="16.5" thickBot="1">
      <c r="B213" s="24" t="s">
        <v>14</v>
      </c>
      <c r="C213" s="43"/>
      <c r="D213" s="43"/>
      <c r="E213" s="43"/>
      <c r="F213" s="43"/>
      <c r="G213" s="43"/>
      <c r="H213" s="43"/>
    </row>
    <row r="214" spans="2:8">
      <c r="B214" s="44"/>
      <c r="C214" s="45"/>
      <c r="D214" s="45"/>
      <c r="E214" s="45"/>
      <c r="F214" s="45"/>
      <c r="G214" s="45"/>
      <c r="H214" s="45"/>
    </row>
    <row r="215" spans="2:8" ht="16.5" thickBot="1">
      <c r="B215" s="44"/>
      <c r="C215" s="45"/>
      <c r="D215" s="45"/>
      <c r="E215" s="45"/>
      <c r="F215" s="45"/>
      <c r="G215" s="45"/>
      <c r="H215" s="45"/>
    </row>
    <row r="216" spans="2:8" ht="16.5" thickBot="1">
      <c r="B216" s="93" t="s">
        <v>97</v>
      </c>
      <c r="C216" s="94"/>
      <c r="D216" s="94"/>
      <c r="E216" s="94"/>
      <c r="F216" s="94"/>
      <c r="G216" s="94"/>
      <c r="H216" s="95"/>
    </row>
    <row r="217" spans="2:8" ht="12.75" customHeight="1">
      <c r="B217" s="21" t="s">
        <v>2</v>
      </c>
      <c r="C217" s="96" t="s">
        <v>71</v>
      </c>
      <c r="D217" s="99" t="s">
        <v>72</v>
      </c>
      <c r="E217" s="22" t="s">
        <v>4</v>
      </c>
      <c r="F217" s="22" t="s">
        <v>4</v>
      </c>
      <c r="G217" s="22" t="s">
        <v>4</v>
      </c>
      <c r="H217" s="22" t="s">
        <v>4</v>
      </c>
    </row>
    <row r="218" spans="2:8">
      <c r="B218" s="21" t="s">
        <v>3</v>
      </c>
      <c r="C218" s="97"/>
      <c r="D218" s="100"/>
      <c r="E218" s="23" t="s">
        <v>5</v>
      </c>
      <c r="F218" s="23" t="s">
        <v>5</v>
      </c>
      <c r="G218" s="23" t="s">
        <v>5</v>
      </c>
      <c r="H218" s="23" t="s">
        <v>5</v>
      </c>
    </row>
    <row r="219" spans="2:8" ht="41.25" customHeight="1" thickBot="1">
      <c r="B219" s="24"/>
      <c r="C219" s="98"/>
      <c r="D219" s="101"/>
      <c r="E219" s="25" t="s">
        <v>73</v>
      </c>
      <c r="F219" s="26" t="s">
        <v>74</v>
      </c>
      <c r="G219" s="26" t="s">
        <v>75</v>
      </c>
      <c r="H219" s="26" t="s">
        <v>76</v>
      </c>
    </row>
    <row r="220" spans="2:8" ht="16.5" thickBot="1">
      <c r="B220" s="27" t="s">
        <v>6</v>
      </c>
      <c r="C220" s="28">
        <f>+C222+C223+C224</f>
        <v>37291700</v>
      </c>
      <c r="D220" s="28">
        <f t="shared" ref="D220:H220" si="27">+D222+D223+D224</f>
        <v>43142273</v>
      </c>
      <c r="E220" s="28">
        <f t="shared" si="27"/>
        <v>8416769</v>
      </c>
      <c r="F220" s="28">
        <f t="shared" si="27"/>
        <v>19112006</v>
      </c>
      <c r="G220" s="28">
        <f t="shared" si="27"/>
        <v>27899577</v>
      </c>
      <c r="H220" s="28">
        <f t="shared" si="27"/>
        <v>0</v>
      </c>
    </row>
    <row r="221" spans="2:8" ht="16.5" thickBot="1">
      <c r="B221" s="24" t="s">
        <v>7</v>
      </c>
      <c r="C221" s="29"/>
      <c r="D221" s="29"/>
      <c r="E221" s="29"/>
      <c r="F221" s="29"/>
      <c r="G221" s="29"/>
      <c r="H221" s="29"/>
    </row>
    <row r="222" spans="2:8" ht="16.5" thickBot="1">
      <c r="B222" s="30" t="s">
        <v>8</v>
      </c>
      <c r="C222" s="29">
        <v>24881600</v>
      </c>
      <c r="D222" s="29">
        <v>25312903</v>
      </c>
      <c r="E222" s="55">
        <v>6392923</v>
      </c>
      <c r="F222" s="29">
        <v>13539479</v>
      </c>
      <c r="G222" s="29">
        <v>19238864</v>
      </c>
      <c r="H222" s="29"/>
    </row>
    <row r="223" spans="2:8" ht="16.5" thickBot="1">
      <c r="B223" s="30" t="s">
        <v>9</v>
      </c>
      <c r="C223" s="29">
        <v>7408100</v>
      </c>
      <c r="D223" s="29">
        <v>9870504</v>
      </c>
      <c r="E223" s="70">
        <v>1762512</v>
      </c>
      <c r="F223" s="29">
        <v>4388777</v>
      </c>
      <c r="G223" s="29">
        <v>7024679</v>
      </c>
      <c r="H223" s="29"/>
    </row>
    <row r="224" spans="2:8" ht="16.5" thickBot="1">
      <c r="B224" s="30" t="s">
        <v>10</v>
      </c>
      <c r="C224" s="29">
        <v>5002000</v>
      </c>
      <c r="D224" s="29">
        <v>7958866</v>
      </c>
      <c r="E224" s="70">
        <v>261334</v>
      </c>
      <c r="F224" s="29">
        <v>1183750</v>
      </c>
      <c r="G224" s="29">
        <v>1636034</v>
      </c>
      <c r="H224" s="29"/>
    </row>
    <row r="225" spans="2:8" ht="16.5" thickBot="1">
      <c r="B225" s="24"/>
      <c r="C225" s="29"/>
      <c r="D225" s="29"/>
      <c r="E225" s="29"/>
      <c r="F225" s="29"/>
      <c r="G225" s="29"/>
      <c r="H225" s="29"/>
    </row>
    <row r="226" spans="2:8" s="31" customFormat="1" ht="32.25" thickBot="1">
      <c r="B226" s="27" t="s">
        <v>11</v>
      </c>
      <c r="C226" s="28">
        <f t="shared" ref="C226:H226" si="28">+SUM(C227:C230)</f>
        <v>0</v>
      </c>
      <c r="D226" s="28">
        <f t="shared" si="28"/>
        <v>0</v>
      </c>
      <c r="E226" s="28">
        <f t="shared" si="28"/>
        <v>0</v>
      </c>
      <c r="F226" s="28">
        <f t="shared" si="28"/>
        <v>0</v>
      </c>
      <c r="G226" s="28">
        <f t="shared" si="28"/>
        <v>0</v>
      </c>
      <c r="H226" s="28">
        <f t="shared" si="28"/>
        <v>0</v>
      </c>
    </row>
    <row r="227" spans="2:8" ht="16.5" thickBot="1">
      <c r="B227" s="24" t="s">
        <v>18</v>
      </c>
      <c r="C227" s="29"/>
      <c r="D227" s="29"/>
      <c r="E227" s="29"/>
      <c r="F227" s="29"/>
      <c r="G227" s="29"/>
      <c r="H227" s="29"/>
    </row>
    <row r="228" spans="2:8" ht="16.5" hidden="1" thickBot="1">
      <c r="B228" s="24" t="s">
        <v>12</v>
      </c>
      <c r="C228" s="29"/>
      <c r="D228" s="29"/>
      <c r="E228" s="29"/>
      <c r="F228" s="29"/>
      <c r="G228" s="29"/>
      <c r="H228" s="29"/>
    </row>
    <row r="229" spans="2:8" ht="16.5" hidden="1" thickBot="1">
      <c r="B229" s="24" t="s">
        <v>12</v>
      </c>
      <c r="C229" s="29"/>
      <c r="D229" s="29"/>
      <c r="E229" s="29"/>
      <c r="F229" s="29"/>
      <c r="G229" s="29"/>
      <c r="H229" s="29"/>
    </row>
    <row r="230" spans="2:8" ht="32.25" thickBot="1">
      <c r="B230" s="71" t="s">
        <v>86</v>
      </c>
      <c r="C230" s="29">
        <v>0</v>
      </c>
      <c r="D230" s="29"/>
      <c r="E230" s="29"/>
      <c r="F230" s="29"/>
      <c r="G230" s="29"/>
      <c r="H230" s="29"/>
    </row>
    <row r="231" spans="2:8" ht="16.5" thickBot="1">
      <c r="B231" s="27" t="s">
        <v>13</v>
      </c>
      <c r="C231" s="28">
        <f t="shared" ref="C231:H231" si="29">+C226+C220</f>
        <v>37291700</v>
      </c>
      <c r="D231" s="28">
        <f t="shared" si="29"/>
        <v>43142273</v>
      </c>
      <c r="E231" s="28">
        <f t="shared" si="29"/>
        <v>8416769</v>
      </c>
      <c r="F231" s="28">
        <f t="shared" si="29"/>
        <v>19112006</v>
      </c>
      <c r="G231" s="28">
        <f t="shared" si="29"/>
        <v>27899577</v>
      </c>
      <c r="H231" s="28">
        <f t="shared" si="29"/>
        <v>0</v>
      </c>
    </row>
    <row r="232" spans="2:8" ht="16.5" thickBot="1">
      <c r="B232" s="24"/>
      <c r="C232" s="29"/>
      <c r="D232" s="29"/>
      <c r="E232" s="29"/>
      <c r="F232" s="29"/>
      <c r="G232" s="29"/>
      <c r="H232" s="29"/>
    </row>
    <row r="233" spans="2:8" ht="16.5" thickBot="1">
      <c r="B233" s="24" t="s">
        <v>14</v>
      </c>
      <c r="C233" s="43"/>
      <c r="D233" s="43">
        <v>661</v>
      </c>
      <c r="E233" s="43">
        <v>559</v>
      </c>
      <c r="F233" s="43">
        <v>550</v>
      </c>
      <c r="G233" s="43">
        <v>543</v>
      </c>
      <c r="H233" s="43"/>
    </row>
    <row r="234" spans="2:8">
      <c r="B234" s="44"/>
      <c r="C234" s="45"/>
      <c r="D234" s="45"/>
      <c r="E234" s="45"/>
      <c r="F234" s="45"/>
      <c r="G234" s="45"/>
      <c r="H234" s="45"/>
    </row>
    <row r="235" spans="2:8" ht="16.5" thickBot="1">
      <c r="B235" s="44"/>
      <c r="C235" s="45"/>
      <c r="D235" s="45"/>
      <c r="E235" s="45"/>
      <c r="F235" s="45"/>
      <c r="G235" s="45"/>
      <c r="H235" s="45"/>
    </row>
    <row r="236" spans="2:8" ht="16.5" thickBot="1">
      <c r="B236" s="93" t="s">
        <v>98</v>
      </c>
      <c r="C236" s="94"/>
      <c r="D236" s="94"/>
      <c r="E236" s="94"/>
      <c r="F236" s="94"/>
      <c r="G236" s="94"/>
      <c r="H236" s="95"/>
    </row>
    <row r="237" spans="2:8" ht="12.75" customHeight="1">
      <c r="B237" s="21" t="s">
        <v>2</v>
      </c>
      <c r="C237" s="96" t="s">
        <v>71</v>
      </c>
      <c r="D237" s="99" t="s">
        <v>72</v>
      </c>
      <c r="E237" s="22" t="s">
        <v>4</v>
      </c>
      <c r="F237" s="22" t="s">
        <v>4</v>
      </c>
      <c r="G237" s="22" t="s">
        <v>4</v>
      </c>
      <c r="H237" s="22" t="s">
        <v>4</v>
      </c>
    </row>
    <row r="238" spans="2:8">
      <c r="B238" s="21" t="s">
        <v>3</v>
      </c>
      <c r="C238" s="97"/>
      <c r="D238" s="100"/>
      <c r="E238" s="23" t="s">
        <v>5</v>
      </c>
      <c r="F238" s="23" t="s">
        <v>5</v>
      </c>
      <c r="G238" s="23" t="s">
        <v>5</v>
      </c>
      <c r="H238" s="23" t="s">
        <v>5</v>
      </c>
    </row>
    <row r="239" spans="2:8" ht="41.25" customHeight="1" thickBot="1">
      <c r="B239" s="24"/>
      <c r="C239" s="98"/>
      <c r="D239" s="101"/>
      <c r="E239" s="25" t="s">
        <v>73</v>
      </c>
      <c r="F239" s="26" t="s">
        <v>74</v>
      </c>
      <c r="G239" s="26" t="s">
        <v>75</v>
      </c>
      <c r="H239" s="26" t="s">
        <v>76</v>
      </c>
    </row>
    <row r="240" spans="2:8" ht="16.5" thickBot="1">
      <c r="B240" s="27" t="s">
        <v>6</v>
      </c>
      <c r="C240" s="28">
        <f>+C242+C243+C244</f>
        <v>98993000</v>
      </c>
      <c r="D240" s="28">
        <f t="shared" ref="D240:H240" si="30">+D242+D243+D244</f>
        <v>106655069</v>
      </c>
      <c r="E240" s="28">
        <f t="shared" si="30"/>
        <v>25447025</v>
      </c>
      <c r="F240" s="28">
        <f t="shared" si="30"/>
        <v>51880326</v>
      </c>
      <c r="G240" s="28">
        <f t="shared" si="30"/>
        <v>72248913</v>
      </c>
      <c r="H240" s="28">
        <f t="shared" si="30"/>
        <v>0</v>
      </c>
    </row>
    <row r="241" spans="2:8" ht="16.5" thickBot="1">
      <c r="B241" s="24" t="s">
        <v>7</v>
      </c>
      <c r="C241" s="29"/>
      <c r="D241" s="29"/>
      <c r="E241" s="29"/>
      <c r="F241" s="29"/>
      <c r="G241" s="29"/>
      <c r="H241" s="29"/>
    </row>
    <row r="242" spans="2:8" ht="16.5" thickBot="1">
      <c r="B242" s="30" t="s">
        <v>8</v>
      </c>
      <c r="C242" s="29">
        <v>18811100</v>
      </c>
      <c r="D242" s="29">
        <v>20215042</v>
      </c>
      <c r="E242" s="55">
        <v>3962279</v>
      </c>
      <c r="F242" s="29">
        <v>9283104</v>
      </c>
      <c r="G242" s="29">
        <v>12933807.5</v>
      </c>
      <c r="H242" s="29"/>
    </row>
    <row r="243" spans="2:8" ht="16.5" thickBot="1">
      <c r="B243" s="30" t="s">
        <v>9</v>
      </c>
      <c r="C243" s="29">
        <v>77874600</v>
      </c>
      <c r="D243" s="29">
        <v>84094520</v>
      </c>
      <c r="E243" s="48">
        <v>21325507</v>
      </c>
      <c r="F243" s="29">
        <v>42168504</v>
      </c>
      <c r="G243" s="29">
        <v>58385655.5</v>
      </c>
      <c r="H243" s="29"/>
    </row>
    <row r="244" spans="2:8" ht="16.5" thickBot="1">
      <c r="B244" s="30" t="s">
        <v>10</v>
      </c>
      <c r="C244" s="29">
        <v>2307300</v>
      </c>
      <c r="D244" s="29">
        <v>2345507</v>
      </c>
      <c r="E244" s="66">
        <v>159239</v>
      </c>
      <c r="F244" s="29">
        <v>428718</v>
      </c>
      <c r="G244" s="29">
        <v>929450</v>
      </c>
      <c r="H244" s="29"/>
    </row>
    <row r="245" spans="2:8" ht="16.5" thickBot="1">
      <c r="B245" s="24"/>
      <c r="C245" s="29"/>
      <c r="D245" s="29"/>
      <c r="E245" s="36"/>
      <c r="F245" s="29"/>
      <c r="G245" s="29"/>
      <c r="H245" s="29"/>
    </row>
    <row r="246" spans="2:8" s="31" customFormat="1" ht="32.25" thickBot="1">
      <c r="B246" s="27" t="s">
        <v>11</v>
      </c>
      <c r="C246" s="28">
        <f>+SUM(C247:C250)</f>
        <v>500000</v>
      </c>
      <c r="D246" s="28">
        <f t="shared" ref="D246:H246" si="31">+SUM(D247:D250)</f>
        <v>0</v>
      </c>
      <c r="E246" s="28">
        <f t="shared" si="31"/>
        <v>0</v>
      </c>
      <c r="F246" s="28">
        <f t="shared" si="31"/>
        <v>0</v>
      </c>
      <c r="G246" s="28">
        <f t="shared" si="31"/>
        <v>0</v>
      </c>
      <c r="H246" s="28">
        <f t="shared" si="31"/>
        <v>0</v>
      </c>
    </row>
    <row r="247" spans="2:8" ht="16.5" thickBot="1">
      <c r="B247" s="24" t="s">
        <v>18</v>
      </c>
      <c r="C247" s="29"/>
      <c r="D247" s="29"/>
      <c r="E247" s="29"/>
      <c r="F247" s="29"/>
      <c r="G247" s="29"/>
      <c r="H247" s="29"/>
    </row>
    <row r="248" spans="2:8" ht="32.25" thickBot="1">
      <c r="B248" s="24" t="s">
        <v>69</v>
      </c>
      <c r="C248" s="72">
        <v>500000</v>
      </c>
      <c r="D248" s="29">
        <v>0</v>
      </c>
      <c r="E248" s="29"/>
      <c r="F248" s="29"/>
      <c r="G248" s="29"/>
      <c r="H248" s="29"/>
    </row>
    <row r="249" spans="2:8" ht="16.5" hidden="1" thickBot="1">
      <c r="B249" s="24" t="s">
        <v>12</v>
      </c>
      <c r="C249" s="29"/>
      <c r="D249" s="29"/>
      <c r="E249" s="29"/>
      <c r="F249" s="29"/>
      <c r="G249" s="29"/>
      <c r="H249" s="29"/>
    </row>
    <row r="250" spans="2:8" ht="16.5" thickBot="1">
      <c r="B250" s="24"/>
      <c r="C250" s="29"/>
      <c r="D250" s="29"/>
      <c r="E250" s="29"/>
      <c r="F250" s="29"/>
      <c r="G250" s="29"/>
      <c r="H250" s="29"/>
    </row>
    <row r="251" spans="2:8" ht="16.5" thickBot="1">
      <c r="B251" s="27" t="s">
        <v>13</v>
      </c>
      <c r="C251" s="28">
        <f>+C246+C240</f>
        <v>99493000</v>
      </c>
      <c r="D251" s="28">
        <f>+D246+D240</f>
        <v>106655069</v>
      </c>
      <c r="E251" s="28">
        <f t="shared" ref="E251:H251" si="32">+E246+E240</f>
        <v>25447025</v>
      </c>
      <c r="F251" s="28">
        <f t="shared" si="32"/>
        <v>51880326</v>
      </c>
      <c r="G251" s="28">
        <f t="shared" si="32"/>
        <v>72248913</v>
      </c>
      <c r="H251" s="28">
        <f t="shared" si="32"/>
        <v>0</v>
      </c>
    </row>
    <row r="252" spans="2:8" ht="16.5" thickBot="1">
      <c r="B252" s="24"/>
      <c r="C252" s="29"/>
      <c r="D252" s="29"/>
      <c r="E252" s="29"/>
      <c r="F252" s="29"/>
      <c r="G252" s="29"/>
      <c r="H252" s="29"/>
    </row>
    <row r="253" spans="2:8" ht="16.5" thickBot="1">
      <c r="B253" s="24" t="s">
        <v>14</v>
      </c>
      <c r="C253" s="43">
        <v>707</v>
      </c>
      <c r="D253" s="43">
        <v>707</v>
      </c>
      <c r="E253" s="43">
        <v>611</v>
      </c>
      <c r="F253" s="43">
        <v>621</v>
      </c>
      <c r="G253" s="43">
        <v>634</v>
      </c>
      <c r="H253" s="43"/>
    </row>
    <row r="254" spans="2:8">
      <c r="B254" s="44"/>
      <c r="C254" s="45"/>
      <c r="D254" s="45"/>
      <c r="E254" s="45"/>
      <c r="F254" s="45"/>
      <c r="G254" s="45"/>
      <c r="H254" s="45"/>
    </row>
    <row r="255" spans="2:8" ht="16.5" thickBot="1">
      <c r="B255" s="44"/>
      <c r="C255" s="45"/>
      <c r="D255" s="45"/>
      <c r="E255" s="45"/>
      <c r="F255" s="45"/>
      <c r="G255" s="45"/>
      <c r="H255" s="45"/>
    </row>
    <row r="256" spans="2:8" ht="16.5" thickBot="1">
      <c r="B256" s="93" t="s">
        <v>99</v>
      </c>
      <c r="C256" s="94"/>
      <c r="D256" s="94"/>
      <c r="E256" s="94"/>
      <c r="F256" s="94"/>
      <c r="G256" s="94"/>
      <c r="H256" s="95"/>
    </row>
    <row r="257" spans="2:8" ht="12.75" customHeight="1">
      <c r="B257" s="21" t="s">
        <v>2</v>
      </c>
      <c r="C257" s="96" t="s">
        <v>71</v>
      </c>
      <c r="D257" s="99" t="s">
        <v>72</v>
      </c>
      <c r="E257" s="22" t="s">
        <v>4</v>
      </c>
      <c r="F257" s="22" t="s">
        <v>4</v>
      </c>
      <c r="G257" s="22" t="s">
        <v>4</v>
      </c>
      <c r="H257" s="22" t="s">
        <v>4</v>
      </c>
    </row>
    <row r="258" spans="2:8">
      <c r="B258" s="21" t="s">
        <v>3</v>
      </c>
      <c r="C258" s="97"/>
      <c r="D258" s="100"/>
      <c r="E258" s="23" t="s">
        <v>5</v>
      </c>
      <c r="F258" s="23" t="s">
        <v>5</v>
      </c>
      <c r="G258" s="23" t="s">
        <v>5</v>
      </c>
      <c r="H258" s="23" t="s">
        <v>5</v>
      </c>
    </row>
    <row r="259" spans="2:8" ht="41.25" customHeight="1" thickBot="1">
      <c r="B259" s="24"/>
      <c r="C259" s="98"/>
      <c r="D259" s="101"/>
      <c r="E259" s="25" t="s">
        <v>73</v>
      </c>
      <c r="F259" s="26" t="s">
        <v>74</v>
      </c>
      <c r="G259" s="26" t="s">
        <v>75</v>
      </c>
      <c r="H259" s="26" t="s">
        <v>76</v>
      </c>
    </row>
    <row r="260" spans="2:8" ht="16.5" thickBot="1">
      <c r="B260" s="27" t="s">
        <v>6</v>
      </c>
      <c r="C260" s="28">
        <f>+C262+C263+C264</f>
        <v>1032200</v>
      </c>
      <c r="D260" s="28">
        <f t="shared" ref="D260:H260" si="33">+D262+D263+D264</f>
        <v>1112200</v>
      </c>
      <c r="E260" s="28">
        <f t="shared" si="33"/>
        <v>220924</v>
      </c>
      <c r="F260" s="28">
        <f t="shared" si="33"/>
        <v>461806</v>
      </c>
      <c r="G260" s="28">
        <f t="shared" si="33"/>
        <v>662638</v>
      </c>
      <c r="H260" s="28">
        <f t="shared" si="33"/>
        <v>0</v>
      </c>
    </row>
    <row r="261" spans="2:8" ht="16.5" thickBot="1">
      <c r="B261" s="24" t="s">
        <v>7</v>
      </c>
      <c r="C261" s="29"/>
      <c r="D261" s="29"/>
      <c r="E261" s="29"/>
      <c r="F261" s="29"/>
      <c r="G261" s="29"/>
      <c r="H261" s="29"/>
    </row>
    <row r="262" spans="2:8" ht="16.5" thickBot="1">
      <c r="B262" s="30" t="s">
        <v>8</v>
      </c>
      <c r="C262" s="29">
        <v>734400</v>
      </c>
      <c r="D262" s="29">
        <v>734400</v>
      </c>
      <c r="E262" s="55">
        <v>181659</v>
      </c>
      <c r="F262" s="29">
        <v>369298</v>
      </c>
      <c r="G262" s="29">
        <v>529351</v>
      </c>
      <c r="H262" s="29"/>
    </row>
    <row r="263" spans="2:8" ht="16.5" thickBot="1">
      <c r="B263" s="30" t="s">
        <v>9</v>
      </c>
      <c r="C263" s="29">
        <v>272800</v>
      </c>
      <c r="D263" s="29">
        <v>352800</v>
      </c>
      <c r="E263" s="55">
        <v>39265</v>
      </c>
      <c r="F263" s="29">
        <v>92508</v>
      </c>
      <c r="G263" s="29">
        <v>123297</v>
      </c>
      <c r="H263" s="29"/>
    </row>
    <row r="264" spans="2:8" ht="16.5" thickBot="1">
      <c r="B264" s="30" t="s">
        <v>10</v>
      </c>
      <c r="C264" s="29">
        <v>25000</v>
      </c>
      <c r="D264" s="29">
        <v>25000</v>
      </c>
      <c r="E264" s="29"/>
      <c r="F264" s="29"/>
      <c r="G264" s="29">
        <v>9990</v>
      </c>
      <c r="H264" s="29"/>
    </row>
    <row r="265" spans="2:8" ht="16.5" thickBot="1">
      <c r="B265" s="24"/>
      <c r="C265" s="29"/>
      <c r="D265" s="29"/>
      <c r="E265" s="29"/>
      <c r="F265" s="29"/>
      <c r="G265" s="29"/>
      <c r="H265" s="29"/>
    </row>
    <row r="266" spans="2:8" s="31" customFormat="1" ht="32.25" thickBot="1">
      <c r="B266" s="27" t="s">
        <v>11</v>
      </c>
      <c r="C266" s="28">
        <f>+SUM(C267:C270)</f>
        <v>80000</v>
      </c>
      <c r="D266" s="28">
        <f>+SUM(D267:D270)</f>
        <v>0</v>
      </c>
      <c r="E266" s="28">
        <f t="shared" ref="E266:H266" si="34">+SUM(E267:E270)</f>
        <v>0</v>
      </c>
      <c r="F266" s="28">
        <f t="shared" si="34"/>
        <v>0</v>
      </c>
      <c r="G266" s="28">
        <f t="shared" si="34"/>
        <v>0</v>
      </c>
      <c r="H266" s="28">
        <f t="shared" si="34"/>
        <v>0</v>
      </c>
    </row>
    <row r="267" spans="2:8" ht="16.5" thickBot="1">
      <c r="B267" s="24" t="s">
        <v>18</v>
      </c>
      <c r="C267" s="29"/>
      <c r="D267" s="29"/>
      <c r="E267" s="29"/>
      <c r="F267" s="29"/>
      <c r="G267" s="29"/>
      <c r="H267" s="29"/>
    </row>
    <row r="268" spans="2:8" ht="16.5" hidden="1" thickBot="1">
      <c r="B268" s="24" t="s">
        <v>12</v>
      </c>
      <c r="C268" s="29"/>
      <c r="D268" s="29"/>
      <c r="E268" s="29"/>
      <c r="F268" s="29"/>
      <c r="G268" s="29"/>
      <c r="H268" s="29"/>
    </row>
    <row r="269" spans="2:8" ht="16.5" hidden="1" thickBot="1">
      <c r="B269" s="24" t="s">
        <v>12</v>
      </c>
      <c r="C269" s="29"/>
      <c r="D269" s="29"/>
      <c r="E269" s="29"/>
      <c r="F269" s="29"/>
      <c r="G269" s="29"/>
      <c r="H269" s="29"/>
    </row>
    <row r="270" spans="2:8" ht="32.25" thickBot="1">
      <c r="B270" s="57" t="s">
        <v>85</v>
      </c>
      <c r="C270" s="58">
        <v>80000</v>
      </c>
      <c r="D270" s="29">
        <v>0</v>
      </c>
      <c r="E270" s="29"/>
      <c r="F270" s="29"/>
      <c r="G270" s="29"/>
      <c r="H270" s="29"/>
    </row>
    <row r="271" spans="2:8" ht="16.5" thickBot="1">
      <c r="B271" s="27" t="s">
        <v>13</v>
      </c>
      <c r="C271" s="28">
        <f>+C266+C260</f>
        <v>1112200</v>
      </c>
      <c r="D271" s="28">
        <f t="shared" ref="D271:H271" si="35">+D266+D260</f>
        <v>1112200</v>
      </c>
      <c r="E271" s="28">
        <f t="shared" si="35"/>
        <v>220924</v>
      </c>
      <c r="F271" s="28">
        <f t="shared" si="35"/>
        <v>461806</v>
      </c>
      <c r="G271" s="28">
        <f t="shared" si="35"/>
        <v>662638</v>
      </c>
      <c r="H271" s="28">
        <f t="shared" si="35"/>
        <v>0</v>
      </c>
    </row>
    <row r="272" spans="2:8" ht="16.5" thickBot="1">
      <c r="B272" s="24"/>
      <c r="C272" s="29"/>
      <c r="D272" s="29"/>
      <c r="E272" s="29"/>
      <c r="F272" s="29"/>
      <c r="G272" s="29"/>
      <c r="H272" s="29"/>
    </row>
    <row r="273" spans="2:8" ht="16.5" thickBot="1">
      <c r="B273" s="24" t="s">
        <v>14</v>
      </c>
      <c r="C273" s="43"/>
      <c r="D273" s="43">
        <v>21</v>
      </c>
      <c r="E273" s="43">
        <v>19</v>
      </c>
      <c r="F273" s="43">
        <v>19</v>
      </c>
      <c r="G273" s="43">
        <v>19</v>
      </c>
      <c r="H273" s="43"/>
    </row>
    <row r="274" spans="2:8">
      <c r="B274" s="44"/>
      <c r="C274" s="45"/>
      <c r="D274" s="45"/>
      <c r="E274" s="45"/>
      <c r="F274" s="45"/>
      <c r="G274" s="45"/>
      <c r="H274" s="45"/>
    </row>
    <row r="275" spans="2:8" ht="16.5" thickBot="1">
      <c r="B275" s="44"/>
      <c r="C275" s="45"/>
      <c r="D275" s="45"/>
      <c r="E275" s="45"/>
      <c r="F275" s="45"/>
      <c r="G275" s="45"/>
      <c r="H275" s="45"/>
    </row>
    <row r="276" spans="2:8" ht="16.5" thickBot="1">
      <c r="B276" s="93" t="s">
        <v>100</v>
      </c>
      <c r="C276" s="94"/>
      <c r="D276" s="94"/>
      <c r="E276" s="94"/>
      <c r="F276" s="94"/>
      <c r="G276" s="94"/>
      <c r="H276" s="95"/>
    </row>
    <row r="277" spans="2:8" ht="12.75" customHeight="1">
      <c r="B277" s="21" t="s">
        <v>2</v>
      </c>
      <c r="C277" s="96" t="s">
        <v>71</v>
      </c>
      <c r="D277" s="99" t="s">
        <v>72</v>
      </c>
      <c r="E277" s="22" t="s">
        <v>4</v>
      </c>
      <c r="F277" s="22" t="s">
        <v>4</v>
      </c>
      <c r="G277" s="22" t="s">
        <v>4</v>
      </c>
      <c r="H277" s="22" t="s">
        <v>4</v>
      </c>
    </row>
    <row r="278" spans="2:8">
      <c r="B278" s="21" t="s">
        <v>3</v>
      </c>
      <c r="C278" s="97"/>
      <c r="D278" s="100"/>
      <c r="E278" s="23" t="s">
        <v>5</v>
      </c>
      <c r="F278" s="23" t="s">
        <v>5</v>
      </c>
      <c r="G278" s="23" t="s">
        <v>5</v>
      </c>
      <c r="H278" s="23" t="s">
        <v>5</v>
      </c>
    </row>
    <row r="279" spans="2:8" ht="41.25" customHeight="1" thickBot="1">
      <c r="B279" s="24"/>
      <c r="C279" s="98"/>
      <c r="D279" s="101"/>
      <c r="E279" s="25" t="s">
        <v>73</v>
      </c>
      <c r="F279" s="26" t="s">
        <v>74</v>
      </c>
      <c r="G279" s="26" t="s">
        <v>75</v>
      </c>
      <c r="H279" s="26" t="s">
        <v>76</v>
      </c>
    </row>
    <row r="280" spans="2:8" ht="16.5" thickBot="1">
      <c r="B280" s="27" t="s">
        <v>6</v>
      </c>
      <c r="C280" s="28">
        <f>+C282+C283+C284</f>
        <v>504000</v>
      </c>
      <c r="D280" s="28">
        <f t="shared" ref="D280:H280" si="36">+D282+D283+D284</f>
        <v>504000</v>
      </c>
      <c r="E280" s="28">
        <f t="shared" si="36"/>
        <v>109036</v>
      </c>
      <c r="F280" s="28">
        <f t="shared" si="36"/>
        <v>209743</v>
      </c>
      <c r="G280" s="28">
        <f t="shared" si="36"/>
        <v>315326</v>
      </c>
      <c r="H280" s="28">
        <f t="shared" si="36"/>
        <v>0</v>
      </c>
    </row>
    <row r="281" spans="2:8" ht="16.5" thickBot="1">
      <c r="B281" s="24" t="s">
        <v>7</v>
      </c>
      <c r="C281" s="29"/>
      <c r="D281" s="29"/>
      <c r="E281" s="29"/>
      <c r="F281" s="29"/>
      <c r="G281" s="29"/>
      <c r="H281" s="29"/>
    </row>
    <row r="282" spans="2:8" ht="16.5" thickBot="1">
      <c r="B282" s="30" t="s">
        <v>8</v>
      </c>
      <c r="C282" s="29">
        <v>296500</v>
      </c>
      <c r="D282" s="29">
        <v>296500</v>
      </c>
      <c r="E282" s="55">
        <v>73622</v>
      </c>
      <c r="F282" s="29">
        <v>141976</v>
      </c>
      <c r="G282" s="29">
        <v>210344</v>
      </c>
      <c r="H282" s="29"/>
    </row>
    <row r="283" spans="2:8" ht="16.5" thickBot="1">
      <c r="B283" s="30" t="s">
        <v>9</v>
      </c>
      <c r="C283" s="29">
        <v>162500</v>
      </c>
      <c r="D283" s="29">
        <v>162500</v>
      </c>
      <c r="E283" s="70">
        <v>35414</v>
      </c>
      <c r="F283" s="29">
        <v>60267</v>
      </c>
      <c r="G283" s="29">
        <v>94867</v>
      </c>
      <c r="H283" s="29"/>
    </row>
    <row r="284" spans="2:8" ht="16.5" thickBot="1">
      <c r="B284" s="30" t="s">
        <v>10</v>
      </c>
      <c r="C284" s="29">
        <v>45000</v>
      </c>
      <c r="D284" s="29">
        <v>45000</v>
      </c>
      <c r="E284" s="29"/>
      <c r="F284" s="29">
        <v>7500</v>
      </c>
      <c r="G284" s="29">
        <v>10115</v>
      </c>
      <c r="H284" s="29"/>
    </row>
    <row r="285" spans="2:8" ht="16.5" thickBot="1">
      <c r="B285" s="24"/>
      <c r="C285" s="29"/>
      <c r="D285" s="29"/>
      <c r="E285" s="29"/>
      <c r="F285" s="29"/>
      <c r="G285" s="29"/>
      <c r="H285" s="29"/>
    </row>
    <row r="286" spans="2:8" s="31" customFormat="1" ht="32.25" thickBot="1">
      <c r="B286" s="27" t="s">
        <v>11</v>
      </c>
      <c r="C286" s="28">
        <f>+SUM(C287:C290)</f>
        <v>3300</v>
      </c>
      <c r="D286" s="28">
        <f t="shared" ref="D286:H286" si="37">+SUM(D287:D290)</f>
        <v>3300</v>
      </c>
      <c r="E286" s="28">
        <f t="shared" si="37"/>
        <v>3203</v>
      </c>
      <c r="F286" s="28">
        <f t="shared" si="37"/>
        <v>3202</v>
      </c>
      <c r="G286" s="28">
        <f t="shared" si="37"/>
        <v>3203</v>
      </c>
      <c r="H286" s="28">
        <f t="shared" si="37"/>
        <v>0</v>
      </c>
    </row>
    <row r="287" spans="2:8" ht="16.5" thickBot="1">
      <c r="B287" s="24" t="s">
        <v>18</v>
      </c>
      <c r="C287" s="29"/>
      <c r="D287" s="29"/>
      <c r="E287" s="29"/>
      <c r="F287" s="29"/>
      <c r="G287" s="29"/>
      <c r="H287" s="29"/>
    </row>
    <row r="288" spans="2:8" ht="48" thickBot="1">
      <c r="B288" s="24" t="s">
        <v>68</v>
      </c>
      <c r="C288" s="42">
        <v>3300</v>
      </c>
      <c r="D288" s="37">
        <v>3300</v>
      </c>
      <c r="E288" s="55">
        <v>3203</v>
      </c>
      <c r="F288" s="29">
        <v>3202</v>
      </c>
      <c r="G288" s="29">
        <v>3203</v>
      </c>
      <c r="H288" s="29"/>
    </row>
    <row r="289" spans="2:8" ht="16.5" hidden="1" thickBot="1">
      <c r="B289" s="24" t="s">
        <v>12</v>
      </c>
      <c r="C289" s="29"/>
      <c r="D289" s="29"/>
      <c r="E289" s="29"/>
      <c r="F289" s="29"/>
      <c r="G289" s="29"/>
      <c r="H289" s="29"/>
    </row>
    <row r="290" spans="2:8" ht="16.5" thickBot="1">
      <c r="B290" s="24"/>
      <c r="C290" s="29"/>
      <c r="D290" s="29"/>
      <c r="E290" s="29"/>
      <c r="F290" s="29"/>
      <c r="G290" s="29"/>
      <c r="H290" s="29"/>
    </row>
    <row r="291" spans="2:8" ht="16.5" thickBot="1">
      <c r="B291" s="27" t="s">
        <v>13</v>
      </c>
      <c r="C291" s="28">
        <f>+C286+C280</f>
        <v>507300</v>
      </c>
      <c r="D291" s="28">
        <f t="shared" ref="D291:H291" si="38">+D286+D280</f>
        <v>507300</v>
      </c>
      <c r="E291" s="28">
        <f t="shared" si="38"/>
        <v>112239</v>
      </c>
      <c r="F291" s="28">
        <f t="shared" si="38"/>
        <v>212945</v>
      </c>
      <c r="G291" s="28">
        <f t="shared" si="38"/>
        <v>318529</v>
      </c>
      <c r="H291" s="28">
        <f t="shared" si="38"/>
        <v>0</v>
      </c>
    </row>
    <row r="292" spans="2:8" ht="16.5" thickBot="1">
      <c r="B292" s="24"/>
      <c r="C292" s="29"/>
      <c r="D292" s="29"/>
      <c r="E292" s="29"/>
      <c r="F292" s="29"/>
      <c r="G292" s="29"/>
      <c r="H292" s="29"/>
    </row>
    <row r="293" spans="2:8" ht="16.5" thickBot="1">
      <c r="B293" s="24" t="s">
        <v>14</v>
      </c>
      <c r="C293" s="43">
        <v>10</v>
      </c>
      <c r="D293" s="43">
        <v>10</v>
      </c>
      <c r="E293" s="43">
        <v>9</v>
      </c>
      <c r="F293" s="43">
        <v>9</v>
      </c>
      <c r="G293" s="43"/>
      <c r="H293" s="43"/>
    </row>
    <row r="294" spans="2:8">
      <c r="B294" s="44"/>
      <c r="C294" s="45"/>
      <c r="D294" s="45"/>
      <c r="E294" s="45"/>
      <c r="F294" s="45"/>
      <c r="G294" s="45"/>
      <c r="H294" s="45"/>
    </row>
    <row r="295" spans="2:8" ht="16.5" thickBot="1">
      <c r="B295" s="44"/>
      <c r="C295" s="45"/>
      <c r="D295" s="45"/>
      <c r="E295" s="45"/>
      <c r="F295" s="45"/>
      <c r="G295" s="45"/>
      <c r="H295" s="45"/>
    </row>
    <row r="296" spans="2:8" ht="25.5" customHeight="1" thickBot="1">
      <c r="B296" s="93" t="s">
        <v>101</v>
      </c>
      <c r="C296" s="94"/>
      <c r="D296" s="94"/>
      <c r="E296" s="94"/>
      <c r="F296" s="94"/>
      <c r="G296" s="94"/>
      <c r="H296" s="95"/>
    </row>
    <row r="297" spans="2:8" ht="12.75" customHeight="1">
      <c r="B297" s="21" t="s">
        <v>2</v>
      </c>
      <c r="C297" s="96" t="s">
        <v>71</v>
      </c>
      <c r="D297" s="99" t="s">
        <v>72</v>
      </c>
      <c r="E297" s="22" t="s">
        <v>4</v>
      </c>
      <c r="F297" s="22" t="s">
        <v>4</v>
      </c>
      <c r="G297" s="22" t="s">
        <v>4</v>
      </c>
      <c r="H297" s="22" t="s">
        <v>4</v>
      </c>
    </row>
    <row r="298" spans="2:8">
      <c r="B298" s="21" t="s">
        <v>3</v>
      </c>
      <c r="C298" s="97"/>
      <c r="D298" s="100"/>
      <c r="E298" s="23" t="s">
        <v>5</v>
      </c>
      <c r="F298" s="23" t="s">
        <v>5</v>
      </c>
      <c r="G298" s="23" t="s">
        <v>5</v>
      </c>
      <c r="H298" s="23" t="s">
        <v>5</v>
      </c>
    </row>
    <row r="299" spans="2:8" ht="41.25" customHeight="1" thickBot="1">
      <c r="B299" s="24"/>
      <c r="C299" s="98"/>
      <c r="D299" s="101"/>
      <c r="E299" s="25" t="s">
        <v>73</v>
      </c>
      <c r="F299" s="26" t="s">
        <v>74</v>
      </c>
      <c r="G299" s="26" t="s">
        <v>75</v>
      </c>
      <c r="H299" s="26" t="s">
        <v>76</v>
      </c>
    </row>
    <row r="300" spans="2:8" ht="16.5" thickBot="1">
      <c r="B300" s="27" t="s">
        <v>6</v>
      </c>
      <c r="C300" s="28">
        <f>+C302+C303+C304</f>
        <v>1222000</v>
      </c>
      <c r="D300" s="28">
        <f t="shared" ref="D300:H300" si="39">+D302+D303+D304</f>
        <v>1222000</v>
      </c>
      <c r="E300" s="28">
        <f t="shared" si="39"/>
        <v>236632</v>
      </c>
      <c r="F300" s="28">
        <f t="shared" si="39"/>
        <v>553523</v>
      </c>
      <c r="G300" s="28">
        <f t="shared" si="39"/>
        <v>904612</v>
      </c>
      <c r="H300" s="28">
        <f t="shared" si="39"/>
        <v>0</v>
      </c>
    </row>
    <row r="301" spans="2:8" ht="16.5" thickBot="1">
      <c r="B301" s="24" t="s">
        <v>7</v>
      </c>
      <c r="C301" s="29"/>
      <c r="D301" s="29"/>
      <c r="E301" s="36"/>
      <c r="F301" s="37"/>
      <c r="G301" s="29"/>
      <c r="H301" s="29"/>
    </row>
    <row r="302" spans="2:8" ht="16.5" thickBot="1">
      <c r="B302" s="30" t="s">
        <v>8</v>
      </c>
      <c r="C302" s="29">
        <v>814000</v>
      </c>
      <c r="D302" s="36">
        <v>814000</v>
      </c>
      <c r="E302" s="73">
        <v>176568</v>
      </c>
      <c r="F302" s="29">
        <v>380978</v>
      </c>
      <c r="G302" s="29">
        <v>584143</v>
      </c>
      <c r="H302" s="29"/>
    </row>
    <row r="303" spans="2:8" ht="16.5" thickBot="1">
      <c r="B303" s="30" t="s">
        <v>9</v>
      </c>
      <c r="C303" s="29">
        <v>374000</v>
      </c>
      <c r="D303" s="40">
        <v>374000</v>
      </c>
      <c r="E303" s="73">
        <v>60064</v>
      </c>
      <c r="F303" s="29">
        <v>172545</v>
      </c>
      <c r="G303" s="29">
        <v>320469</v>
      </c>
      <c r="H303" s="29"/>
    </row>
    <row r="304" spans="2:8" ht="16.5" thickBot="1">
      <c r="B304" s="30" t="s">
        <v>10</v>
      </c>
      <c r="C304" s="29">
        <v>34000</v>
      </c>
      <c r="D304" s="29">
        <v>34000</v>
      </c>
      <c r="E304" s="29"/>
      <c r="F304" s="29"/>
      <c r="G304" s="29"/>
      <c r="H304" s="29"/>
    </row>
    <row r="305" spans="2:8" ht="16.5" thickBot="1">
      <c r="B305" s="24"/>
      <c r="C305" s="29"/>
      <c r="D305" s="29"/>
      <c r="E305" s="29"/>
      <c r="F305" s="29"/>
      <c r="G305" s="29"/>
      <c r="H305" s="29"/>
    </row>
    <row r="306" spans="2:8" s="31" customFormat="1" ht="32.25" thickBot="1">
      <c r="B306" s="27" t="s">
        <v>11</v>
      </c>
      <c r="C306" s="28">
        <f>+SUM(C307:C310)</f>
        <v>0</v>
      </c>
      <c r="D306" s="28">
        <f t="shared" ref="D306:H306" si="40">+SUM(D307:D310)</f>
        <v>0</v>
      </c>
      <c r="E306" s="28">
        <f t="shared" si="40"/>
        <v>0</v>
      </c>
      <c r="F306" s="28">
        <f t="shared" si="40"/>
        <v>0</v>
      </c>
      <c r="G306" s="28">
        <f t="shared" si="40"/>
        <v>0</v>
      </c>
      <c r="H306" s="28">
        <f t="shared" si="40"/>
        <v>0</v>
      </c>
    </row>
    <row r="307" spans="2:8" ht="16.5" thickBot="1">
      <c r="B307" s="24" t="s">
        <v>18</v>
      </c>
      <c r="C307" s="29"/>
      <c r="D307" s="29"/>
      <c r="E307" s="29"/>
      <c r="F307" s="29"/>
      <c r="G307" s="29"/>
      <c r="H307" s="29"/>
    </row>
    <row r="308" spans="2:8" ht="16.5" thickBot="1">
      <c r="B308" s="24" t="s">
        <v>12</v>
      </c>
      <c r="C308" s="29"/>
      <c r="D308" s="29"/>
      <c r="E308" s="29"/>
      <c r="F308" s="29"/>
      <c r="G308" s="29"/>
      <c r="H308" s="29"/>
    </row>
    <row r="309" spans="2:8" ht="16.5" thickBot="1">
      <c r="B309" s="24" t="s">
        <v>12</v>
      </c>
      <c r="C309" s="29"/>
      <c r="D309" s="29"/>
      <c r="E309" s="29"/>
      <c r="F309" s="29"/>
      <c r="G309" s="29"/>
      <c r="H309" s="29"/>
    </row>
    <row r="310" spans="2:8" ht="16.5" thickBot="1">
      <c r="B310" s="24"/>
      <c r="C310" s="29"/>
      <c r="D310" s="29"/>
      <c r="E310" s="29"/>
      <c r="F310" s="29"/>
      <c r="G310" s="29"/>
      <c r="H310" s="29"/>
    </row>
    <row r="311" spans="2:8" ht="16.5" thickBot="1">
      <c r="B311" s="27" t="s">
        <v>13</v>
      </c>
      <c r="C311" s="28">
        <f>+C306+C300</f>
        <v>1222000</v>
      </c>
      <c r="D311" s="28">
        <f t="shared" ref="D311:H311" si="41">+D306+D300</f>
        <v>1222000</v>
      </c>
      <c r="E311" s="28">
        <f t="shared" si="41"/>
        <v>236632</v>
      </c>
      <c r="F311" s="28">
        <f t="shared" si="41"/>
        <v>553523</v>
      </c>
      <c r="G311" s="28">
        <f t="shared" si="41"/>
        <v>904612</v>
      </c>
      <c r="H311" s="28">
        <f t="shared" si="41"/>
        <v>0</v>
      </c>
    </row>
    <row r="312" spans="2:8" ht="16.5" thickBot="1">
      <c r="B312" s="24"/>
      <c r="C312" s="29"/>
      <c r="D312" s="29"/>
      <c r="E312" s="29"/>
      <c r="F312" s="29"/>
      <c r="G312" s="29"/>
      <c r="H312" s="29"/>
    </row>
    <row r="313" spans="2:8" ht="16.5" thickBot="1">
      <c r="B313" s="24" t="s">
        <v>14</v>
      </c>
      <c r="C313" s="43"/>
      <c r="D313" s="43"/>
      <c r="E313" s="43">
        <v>25</v>
      </c>
      <c r="F313" s="43">
        <v>25</v>
      </c>
      <c r="G313" s="43">
        <v>25</v>
      </c>
      <c r="H313" s="43"/>
    </row>
    <row r="314" spans="2:8">
      <c r="B314" s="44"/>
      <c r="C314" s="45"/>
      <c r="D314" s="45"/>
      <c r="E314" s="45"/>
      <c r="F314" s="45"/>
      <c r="G314" s="45"/>
      <c r="H314" s="45"/>
    </row>
    <row r="315" spans="2:8">
      <c r="B315" s="44"/>
      <c r="C315" s="45"/>
      <c r="D315" s="45"/>
      <c r="E315" s="45"/>
      <c r="F315" s="45"/>
      <c r="G315" s="45"/>
      <c r="H315" s="45"/>
    </row>
    <row r="316" spans="2:8" ht="16.5" thickBot="1"/>
    <row r="317" spans="2:8" ht="16.5" thickBot="1">
      <c r="B317" s="93" t="s">
        <v>102</v>
      </c>
      <c r="C317" s="94"/>
      <c r="D317" s="94"/>
      <c r="E317" s="94"/>
      <c r="F317" s="94"/>
      <c r="G317" s="94"/>
      <c r="H317" s="95"/>
    </row>
    <row r="318" spans="2:8" ht="12.75" customHeight="1">
      <c r="B318" s="21" t="s">
        <v>19</v>
      </c>
      <c r="C318" s="96" t="s">
        <v>71</v>
      </c>
      <c r="D318" s="99" t="s">
        <v>72</v>
      </c>
      <c r="E318" s="22" t="s">
        <v>4</v>
      </c>
      <c r="F318" s="22" t="s">
        <v>4</v>
      </c>
      <c r="G318" s="22" t="s">
        <v>4</v>
      </c>
      <c r="H318" s="22" t="s">
        <v>4</v>
      </c>
    </row>
    <row r="319" spans="2:8">
      <c r="B319" s="21" t="s">
        <v>3</v>
      </c>
      <c r="C319" s="97"/>
      <c r="D319" s="100"/>
      <c r="E319" s="23" t="s">
        <v>5</v>
      </c>
      <c r="F319" s="23" t="s">
        <v>5</v>
      </c>
      <c r="G319" s="23" t="s">
        <v>5</v>
      </c>
      <c r="H319" s="23" t="s">
        <v>5</v>
      </c>
    </row>
    <row r="320" spans="2:8" ht="39.75" customHeight="1" thickBot="1">
      <c r="B320" s="24"/>
      <c r="C320" s="98"/>
      <c r="D320" s="101"/>
      <c r="E320" s="25" t="s">
        <v>73</v>
      </c>
      <c r="F320" s="26" t="s">
        <v>74</v>
      </c>
      <c r="G320" s="26" t="s">
        <v>75</v>
      </c>
      <c r="H320" s="26" t="s">
        <v>76</v>
      </c>
    </row>
    <row r="321" spans="1:8" ht="16.5" thickBot="1">
      <c r="B321" s="27" t="s">
        <v>6</v>
      </c>
      <c r="C321" s="28">
        <f>+C323+C324+C325</f>
        <v>140776900</v>
      </c>
      <c r="D321" s="28">
        <f t="shared" ref="D321:H321" si="42">+D323+D324+D325</f>
        <v>154469542</v>
      </c>
      <c r="E321" s="28">
        <f t="shared" si="42"/>
        <v>34744700</v>
      </c>
      <c r="F321" s="28">
        <f>SUM(F323:F325)</f>
        <v>73173487</v>
      </c>
      <c r="G321" s="28">
        <f t="shared" si="42"/>
        <v>106943674</v>
      </c>
      <c r="H321" s="28">
        <f t="shared" si="42"/>
        <v>0</v>
      </c>
    </row>
    <row r="322" spans="1:8" ht="16.5" thickBot="1">
      <c r="B322" s="24" t="s">
        <v>7</v>
      </c>
      <c r="C322" s="29"/>
      <c r="D322" s="29"/>
      <c r="E322" s="29"/>
      <c r="F322" s="29"/>
      <c r="G322" s="29"/>
      <c r="H322" s="29"/>
    </row>
    <row r="323" spans="1:8" ht="16.5" thickBot="1">
      <c r="B323" s="30" t="s">
        <v>8</v>
      </c>
      <c r="C323" s="29">
        <f t="shared" ref="C323:H323" si="43">+C12+C35+C55+C76+C96+C116+C142+C162+C182+C202+C222+C242+C262+C282+C302</f>
        <v>45537600</v>
      </c>
      <c r="D323" s="29">
        <f t="shared" si="43"/>
        <v>47372845</v>
      </c>
      <c r="E323" s="29">
        <f t="shared" si="43"/>
        <v>10787051</v>
      </c>
      <c r="F323" s="29">
        <f t="shared" si="43"/>
        <v>23714835</v>
      </c>
      <c r="G323" s="29">
        <f>G354-G324-G325</f>
        <v>35351808.5</v>
      </c>
      <c r="H323" s="29">
        <f t="shared" si="43"/>
        <v>0</v>
      </c>
    </row>
    <row r="324" spans="1:8" ht="16.5" thickBot="1">
      <c r="B324" s="30" t="s">
        <v>9</v>
      </c>
      <c r="C324" s="29">
        <f>+C13+C36+C56+C77+C97+C117+C143+C163+C183+C203+C223+C243+C263+C283+C303</f>
        <v>87826000</v>
      </c>
      <c r="D324" s="29">
        <f>+D13+D36+D56+D77+D97+D117+D143+D163+D183+D203+D223+D243+D263+D283+D303</f>
        <v>96688324</v>
      </c>
      <c r="E324" s="29">
        <f>E13+E36+E56+E77+E97+E117+E143+E163+E183+E203+E223+E243+E263+E283+E303</f>
        <v>23537076</v>
      </c>
      <c r="F324" s="29">
        <f>F13+F36+F56+F77+F97+F117+F143+F163+F183+F203+F223+F243+F263+F283+F303</f>
        <v>47836236</v>
      </c>
      <c r="G324" s="29">
        <v>68968069.5</v>
      </c>
      <c r="H324" s="29">
        <f>+H13+H36+H56+H77+H97+H117+H143+H163+H183+H203+H223+H243+H263+H283+H303</f>
        <v>0</v>
      </c>
    </row>
    <row r="325" spans="1:8" ht="16.5" thickBot="1">
      <c r="B325" s="30" t="s">
        <v>10</v>
      </c>
      <c r="C325" s="29">
        <f>+C14+C37+C57+C78+C98+C118+C144+C164+C184+C204+C224+C244+C264+C284+C304</f>
        <v>7413300</v>
      </c>
      <c r="D325" s="29">
        <f>+D14+D37+D57+D78+D98+D118+D144+D164+D184+D204+D224+D244+D264+D284+D304</f>
        <v>10408373</v>
      </c>
      <c r="E325" s="29">
        <f>+E14+E37+E57+E78+E98+E118+E144+E164+E184+E204+E224+E244+E264+E284+E304</f>
        <v>420573</v>
      </c>
      <c r="F325" s="29">
        <f>+F14+F37+F57+F78+F98+F118+F144+F164+F184+F204+F224+F244+F264+F284+F304</f>
        <v>1622416</v>
      </c>
      <c r="G325" s="29">
        <v>2623796</v>
      </c>
      <c r="H325" s="29">
        <f>+H14+H37+H57+H78+H98+H118+H144+H164+H184+H204+H224+H244+H264+H284+H304</f>
        <v>0</v>
      </c>
    </row>
    <row r="326" spans="1:8" ht="16.5" thickBot="1">
      <c r="B326" s="24"/>
      <c r="C326" s="29"/>
      <c r="D326" s="29"/>
      <c r="E326" s="29"/>
      <c r="F326" s="29"/>
      <c r="G326" s="29"/>
      <c r="H326" s="29"/>
    </row>
    <row r="327" spans="1:8" ht="26.25" customHeight="1" thickBot="1">
      <c r="B327" s="27" t="s">
        <v>11</v>
      </c>
      <c r="C327" s="28">
        <f>SUM(C329:C348)</f>
        <v>32460900</v>
      </c>
      <c r="D327" s="28">
        <f>SUM(D329:D348)</f>
        <v>31780900</v>
      </c>
      <c r="E327" s="28">
        <f>SUM(E328:E333)</f>
        <v>11340190</v>
      </c>
      <c r="F327" s="28">
        <f>SUM(F328:F348)</f>
        <v>14426890</v>
      </c>
      <c r="G327" s="28">
        <f>SUM(G328:G348)</f>
        <v>25465936</v>
      </c>
      <c r="H327" s="28">
        <f>+SUM(H328:H345)</f>
        <v>0</v>
      </c>
    </row>
    <row r="328" spans="1:8" ht="16.5" thickBot="1">
      <c r="B328" s="24" t="s">
        <v>18</v>
      </c>
      <c r="C328" s="29"/>
      <c r="D328" s="29"/>
      <c r="E328" s="29"/>
      <c r="F328" s="29"/>
      <c r="G328" s="29"/>
      <c r="H328" s="29"/>
    </row>
    <row r="329" spans="1:8" ht="16.5" thickBot="1">
      <c r="B329" s="30" t="s">
        <v>8</v>
      </c>
      <c r="C329" s="29"/>
      <c r="D329" s="29"/>
      <c r="E329" s="29">
        <f>+E82+E102+E123+E148+E168+E188+E208+E228+E248+E268+E308</f>
        <v>0</v>
      </c>
      <c r="F329" s="29">
        <f>+F82+F102+F123+F148+F168+F188+F208+F228+F248+F268+F308</f>
        <v>0</v>
      </c>
      <c r="G329" s="29">
        <f>G123</f>
        <v>16995</v>
      </c>
      <c r="H329" s="29">
        <f>+H20+H41+H61+H82+H102+H122+H148+H168+H188+H208+H228+H248+H268+H288+H308</f>
        <v>0</v>
      </c>
    </row>
    <row r="330" spans="1:8" ht="16.5" thickBot="1">
      <c r="B330" s="30" t="s">
        <v>9</v>
      </c>
      <c r="C330" s="29"/>
      <c r="D330" s="29"/>
      <c r="E330" s="29">
        <f>E18+E41+E83+E103+E124+E149+E169+E189+E209+E229+E249+E269+E309</f>
        <v>49599</v>
      </c>
      <c r="F330" s="29"/>
      <c r="G330" s="29">
        <f>G18+G124</f>
        <v>152262</v>
      </c>
      <c r="H330" s="29">
        <f>H18+H41+H83+H103+H124+H149+H169+H189+H209+H229+H249+H269+H309</f>
        <v>0</v>
      </c>
    </row>
    <row r="331" spans="1:8" ht="16.5" thickBot="1">
      <c r="B331" s="30" t="s">
        <v>10</v>
      </c>
      <c r="C331" s="29"/>
      <c r="D331" s="29"/>
      <c r="E331" s="29">
        <f>+E22+E43+E64+E84+E104+E126+E150+E170+E190+E210+E230+E250+E270+E290+E310</f>
        <v>404440</v>
      </c>
      <c r="F331" s="29"/>
      <c r="G331" s="29">
        <f>G125</f>
        <v>14353</v>
      </c>
      <c r="H331" s="29">
        <f>+H22+H43+H64+H84+H104+H124+H150+H170+H190+H210+H230+H250+H270+H290+H310</f>
        <v>0</v>
      </c>
    </row>
    <row r="332" spans="1:8" ht="16.5" thickBot="1">
      <c r="B332" s="24" t="s">
        <v>78</v>
      </c>
      <c r="C332" s="29"/>
      <c r="D332" s="29"/>
      <c r="E332" s="29">
        <f>E61+E288+E40+E19</f>
        <v>10886151</v>
      </c>
      <c r="F332" s="29"/>
      <c r="G332" s="29"/>
      <c r="H332" s="29"/>
    </row>
    <row r="333" spans="1:8" ht="16.5" thickBot="1">
      <c r="B333" s="54" t="s">
        <v>79</v>
      </c>
      <c r="C333" s="37"/>
      <c r="D333" s="29"/>
      <c r="E333" s="29">
        <f>E125</f>
        <v>0</v>
      </c>
      <c r="F333" s="29">
        <f>F125</f>
        <v>0</v>
      </c>
      <c r="G333" s="29"/>
      <c r="H333" s="29"/>
    </row>
    <row r="334" spans="1:8" ht="48" thickBot="1">
      <c r="A334" s="34"/>
      <c r="B334" s="38" t="s">
        <v>60</v>
      </c>
      <c r="C334" s="39">
        <v>4470000</v>
      </c>
      <c r="D334" s="29">
        <f>D20</f>
        <v>4470000</v>
      </c>
      <c r="E334" s="29"/>
      <c r="F334" s="29">
        <f>F20</f>
        <v>5173796</v>
      </c>
      <c r="G334" s="29">
        <v>5173796</v>
      </c>
      <c r="H334" s="29"/>
    </row>
    <row r="335" spans="1:8" ht="16.5" thickBot="1">
      <c r="B335" s="24" t="s">
        <v>61</v>
      </c>
      <c r="C335" s="42">
        <v>1882500</v>
      </c>
      <c r="D335" s="37">
        <f>D21</f>
        <v>1882500</v>
      </c>
      <c r="E335" s="29"/>
      <c r="F335" s="29">
        <f>F21</f>
        <v>983640</v>
      </c>
      <c r="G335" s="29">
        <f>G21</f>
        <v>983640</v>
      </c>
      <c r="H335" s="29"/>
    </row>
    <row r="336" spans="1:8" ht="32.25" thickBot="1">
      <c r="B336" s="24" t="s">
        <v>62</v>
      </c>
      <c r="C336" s="42">
        <v>379800</v>
      </c>
      <c r="D336" s="29">
        <f>D22</f>
        <v>379800</v>
      </c>
      <c r="E336" s="29"/>
      <c r="F336" s="29"/>
      <c r="G336" s="29"/>
      <c r="H336" s="29"/>
    </row>
    <row r="337" spans="2:8" ht="32.25" thickBot="1">
      <c r="B337" s="49" t="s">
        <v>103</v>
      </c>
      <c r="C337" s="50">
        <v>293800</v>
      </c>
      <c r="D337" s="29">
        <f>D43</f>
        <v>293800</v>
      </c>
      <c r="E337" s="36"/>
      <c r="F337" s="29">
        <f>F40</f>
        <v>567543</v>
      </c>
      <c r="G337" s="29">
        <v>567543</v>
      </c>
      <c r="H337" s="29"/>
    </row>
    <row r="338" spans="2:8" ht="79.5" thickBot="1">
      <c r="B338" s="54" t="s">
        <v>63</v>
      </c>
      <c r="C338" s="42">
        <v>8836400</v>
      </c>
      <c r="D338" s="29">
        <f>D61</f>
        <v>8836400</v>
      </c>
      <c r="E338" s="46">
        <v>5250615</v>
      </c>
      <c r="F338" s="29">
        <f>F61</f>
        <v>6544416</v>
      </c>
      <c r="G338" s="29">
        <f>G61-306870</f>
        <v>16469845</v>
      </c>
      <c r="H338" s="29"/>
    </row>
    <row r="339" spans="2:8" ht="32.25" thickBot="1">
      <c r="B339" s="56" t="s">
        <v>80</v>
      </c>
      <c r="C339" s="42">
        <v>100000</v>
      </c>
      <c r="D339" s="29">
        <f>D62</f>
        <v>0</v>
      </c>
      <c r="E339" s="29"/>
      <c r="F339" s="29"/>
      <c r="G339" s="29"/>
      <c r="H339" s="29"/>
    </row>
    <row r="340" spans="2:8" ht="48" thickBot="1">
      <c r="B340" s="56" t="s">
        <v>81</v>
      </c>
      <c r="C340" s="42">
        <v>8800000</v>
      </c>
      <c r="D340" s="29">
        <f>D63</f>
        <v>8800000</v>
      </c>
      <c r="E340" s="29"/>
      <c r="F340" s="29">
        <f>F63</f>
        <v>26013</v>
      </c>
      <c r="G340" s="29"/>
      <c r="H340" s="29"/>
    </row>
    <row r="341" spans="2:8" ht="32.25" thickBot="1">
      <c r="B341" s="56" t="s">
        <v>82</v>
      </c>
      <c r="C341" s="42">
        <v>23500</v>
      </c>
      <c r="D341" s="29">
        <f>D64</f>
        <v>23500</v>
      </c>
      <c r="E341" s="29"/>
      <c r="F341" s="29"/>
      <c r="G341" s="29"/>
      <c r="H341" s="29"/>
    </row>
    <row r="342" spans="2:8" ht="32.25" thickBot="1">
      <c r="B342" s="74" t="s">
        <v>83</v>
      </c>
      <c r="C342" s="75">
        <v>99800</v>
      </c>
      <c r="D342" s="76">
        <f>D84</f>
        <v>99800</v>
      </c>
      <c r="E342" s="76"/>
      <c r="F342" s="76"/>
      <c r="G342" s="76"/>
      <c r="H342" s="76"/>
    </row>
    <row r="343" spans="2:8" ht="20.25" customHeight="1" thickBot="1">
      <c r="B343" s="24" t="s">
        <v>64</v>
      </c>
      <c r="C343" s="67">
        <v>6000000</v>
      </c>
      <c r="D343" s="29">
        <f>D126</f>
        <v>6000000</v>
      </c>
      <c r="E343" s="36"/>
      <c r="F343" s="29">
        <f>F126</f>
        <v>705980</v>
      </c>
      <c r="G343" s="29">
        <v>1662000</v>
      </c>
      <c r="H343" s="29"/>
    </row>
    <row r="344" spans="2:8" ht="32.25" thickBot="1">
      <c r="B344" s="24" t="s">
        <v>65</v>
      </c>
      <c r="C344" s="75">
        <v>844500</v>
      </c>
      <c r="D344" s="29">
        <f>D127</f>
        <v>844500</v>
      </c>
      <c r="E344" s="29"/>
      <c r="F344" s="29">
        <f>F127</f>
        <v>422300</v>
      </c>
      <c r="G344" s="29">
        <v>422300</v>
      </c>
      <c r="H344" s="29"/>
    </row>
    <row r="345" spans="2:8" ht="48" thickBot="1">
      <c r="B345" s="57" t="s">
        <v>84</v>
      </c>
      <c r="C345" s="58">
        <v>147300</v>
      </c>
      <c r="D345" s="29">
        <f>D150</f>
        <v>147300</v>
      </c>
      <c r="E345" s="29"/>
      <c r="F345" s="29"/>
      <c r="G345" s="29"/>
      <c r="H345" s="29"/>
    </row>
    <row r="346" spans="2:8" ht="32.25" thickBot="1">
      <c r="B346" s="24" t="s">
        <v>69</v>
      </c>
      <c r="C346" s="75">
        <v>500000</v>
      </c>
      <c r="D346" s="29">
        <f>D248</f>
        <v>0</v>
      </c>
      <c r="E346" s="29"/>
      <c r="F346" s="29"/>
      <c r="G346" s="29"/>
      <c r="H346" s="29"/>
    </row>
    <row r="347" spans="2:8" ht="32.25" thickBot="1">
      <c r="B347" s="57" t="s">
        <v>85</v>
      </c>
      <c r="C347" s="58">
        <v>80000</v>
      </c>
      <c r="D347" s="29">
        <f>D270</f>
        <v>0</v>
      </c>
      <c r="E347" s="29"/>
      <c r="F347" s="29"/>
      <c r="G347" s="29"/>
      <c r="H347" s="29"/>
    </row>
    <row r="348" spans="2:8" ht="48" thickBot="1">
      <c r="B348" s="57" t="s">
        <v>68</v>
      </c>
      <c r="C348" s="58">
        <v>3300</v>
      </c>
      <c r="D348" s="29">
        <f>D288</f>
        <v>3300</v>
      </c>
      <c r="E348" s="29"/>
      <c r="F348" s="29">
        <f>F288</f>
        <v>3202</v>
      </c>
      <c r="G348" s="29">
        <v>3202</v>
      </c>
      <c r="H348" s="29"/>
    </row>
    <row r="349" spans="2:8" ht="16.5" thickBot="1">
      <c r="B349" s="27" t="s">
        <v>13</v>
      </c>
      <c r="C349" s="28">
        <f t="shared" ref="C349:H349" si="44">+C327+C321</f>
        <v>173237800</v>
      </c>
      <c r="D349" s="28">
        <f t="shared" si="44"/>
        <v>186250442</v>
      </c>
      <c r="E349" s="28">
        <f t="shared" si="44"/>
        <v>46084890</v>
      </c>
      <c r="F349" s="28">
        <f t="shared" si="44"/>
        <v>87600377</v>
      </c>
      <c r="G349" s="28">
        <f t="shared" si="44"/>
        <v>132409610</v>
      </c>
      <c r="H349" s="28">
        <f t="shared" si="44"/>
        <v>0</v>
      </c>
    </row>
    <row r="350" spans="2:8" ht="16.5" thickBot="1">
      <c r="B350" s="24"/>
      <c r="C350" s="29"/>
      <c r="D350" s="29"/>
      <c r="E350" s="29"/>
      <c r="F350" s="29"/>
      <c r="G350" s="36"/>
      <c r="H350" s="29"/>
    </row>
    <row r="351" spans="2:8" ht="16.5" thickBot="1">
      <c r="B351" s="24" t="s">
        <v>14</v>
      </c>
      <c r="C351" s="29">
        <f t="shared" ref="C351:H351" si="45">+C26+C46+C67+C87+C107+C133+C153+C173+C193+C213+C233+C253+C273+C293+C313</f>
        <v>717</v>
      </c>
      <c r="D351" s="29">
        <f t="shared" si="45"/>
        <v>1399</v>
      </c>
      <c r="E351" s="29">
        <f t="shared" si="45"/>
        <v>1223</v>
      </c>
      <c r="F351" s="29">
        <f t="shared" si="45"/>
        <v>1224</v>
      </c>
      <c r="G351" s="29">
        <v>1230</v>
      </c>
      <c r="H351" s="29">
        <f t="shared" si="45"/>
        <v>0</v>
      </c>
    </row>
    <row r="353" spans="4:8">
      <c r="D353" s="33">
        <v>186250442</v>
      </c>
      <c r="E353" s="33">
        <f>D349-D353</f>
        <v>0</v>
      </c>
      <c r="G353" s="33">
        <v>132409610</v>
      </c>
    </row>
    <row r="354" spans="4:8">
      <c r="G354" s="33">
        <v>106943674</v>
      </c>
      <c r="H354" s="33">
        <f>G354-G321</f>
        <v>0</v>
      </c>
    </row>
    <row r="355" spans="4:8">
      <c r="D355" s="33">
        <v>31780900</v>
      </c>
      <c r="E355" s="33">
        <f>C327-D355</f>
        <v>680000</v>
      </c>
      <c r="G355" s="33">
        <v>25465936</v>
      </c>
      <c r="H355" s="33">
        <f>G355-G327</f>
        <v>0</v>
      </c>
    </row>
  </sheetData>
  <mergeCells count="51">
    <mergeCell ref="D318:D320"/>
    <mergeCell ref="B6:H6"/>
    <mergeCell ref="C7:C9"/>
    <mergeCell ref="C318:C320"/>
    <mergeCell ref="D71:D73"/>
    <mergeCell ref="B90:H90"/>
    <mergeCell ref="C91:C93"/>
    <mergeCell ref="D91:D93"/>
    <mergeCell ref="B110:H110"/>
    <mergeCell ref="C111:C113"/>
    <mergeCell ref="D111:D113"/>
    <mergeCell ref="B136:H136"/>
    <mergeCell ref="C137:C139"/>
    <mergeCell ref="D137:D139"/>
    <mergeCell ref="B156:H156"/>
    <mergeCell ref="C177:C179"/>
    <mergeCell ref="B3:H3"/>
    <mergeCell ref="B4:H4"/>
    <mergeCell ref="B5:H5"/>
    <mergeCell ref="D7:D9"/>
    <mergeCell ref="B317:H317"/>
    <mergeCell ref="B29:H29"/>
    <mergeCell ref="C30:C32"/>
    <mergeCell ref="D30:D32"/>
    <mergeCell ref="B49:H49"/>
    <mergeCell ref="C50:C52"/>
    <mergeCell ref="D50:D52"/>
    <mergeCell ref="B70:H70"/>
    <mergeCell ref="C71:C73"/>
    <mergeCell ref="C157:C159"/>
    <mergeCell ref="D157:D159"/>
    <mergeCell ref="B176:H176"/>
    <mergeCell ref="D177:D179"/>
    <mergeCell ref="B196:H196"/>
    <mergeCell ref="C197:C199"/>
    <mergeCell ref="D197:D199"/>
    <mergeCell ref="B216:H216"/>
    <mergeCell ref="C217:C219"/>
    <mergeCell ref="D217:D219"/>
    <mergeCell ref="B236:H236"/>
    <mergeCell ref="C237:C239"/>
    <mergeCell ref="D237:D239"/>
    <mergeCell ref="B296:H296"/>
    <mergeCell ref="C297:C299"/>
    <mergeCell ref="D297:D299"/>
    <mergeCell ref="B256:H256"/>
    <mergeCell ref="C257:C259"/>
    <mergeCell ref="D257:D259"/>
    <mergeCell ref="B276:H276"/>
    <mergeCell ref="C277:C279"/>
    <mergeCell ref="D277:D279"/>
  </mergeCells>
  <pageMargins left="0.7" right="0.7" top="0.75" bottom="0.75" header="0.3" footer="0.3"/>
  <pageSetup paperSize="9" orientation="landscape" r:id="rId1"/>
  <ignoredErrors>
    <ignoredError sqref="E16 E24 E324:F324 F321 G3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политики+програми</vt:lpstr>
      <vt:lpstr>Програми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emachines</cp:lastModifiedBy>
  <cp:lastPrinted>2023-11-07T09:30:46Z</cp:lastPrinted>
  <dcterms:created xsi:type="dcterms:W3CDTF">2016-04-01T09:51:31Z</dcterms:created>
  <dcterms:modified xsi:type="dcterms:W3CDTF">2023-12-04T12:07:07Z</dcterms:modified>
</cp:coreProperties>
</file>